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ivotTables/pivotTable1.xml" ContentType="application/vnd.openxmlformats-officedocument.spreadsheetml.pivotTab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\\hatakkaj.fmi.fi\siirto\Viikki\Vegetation\Yield\"/>
    </mc:Choice>
  </mc:AlternateContent>
  <xr:revisionPtr revIDLastSave="0" documentId="8_{CBC2291C-B71B-4B15-AD28-0809745C0799}" xr6:coauthVersionLast="47" xr6:coauthVersionMax="47" xr10:uidLastSave="{00000000-0000-0000-0000-000000000000}"/>
  <bookViews>
    <workbookView xWindow="-108" yWindow="-108" windowWidth="23256" windowHeight="12576" firstSheet="1" activeTab="2" xr2:uid="{00000000-000D-0000-FFFF-FFFF00000000}"/>
  </bookViews>
  <sheets>
    <sheet name="Yield 2021" sheetId="1" r:id="rId1"/>
    <sheet name="Pivot" sheetId="4" r:id="rId2"/>
    <sheet name="Yield_calculation" sheetId="6" r:id="rId3"/>
  </sheets>
  <calcPr calcId="191029"/>
  <pivotCaches>
    <pivotCache cacheId="0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59" i="6" l="1"/>
  <c r="H3" i="6"/>
  <c r="H4" i="6"/>
  <c r="H5" i="6"/>
  <c r="H6" i="6"/>
  <c r="H7" i="6"/>
  <c r="H8" i="6"/>
  <c r="H9" i="6"/>
  <c r="H11" i="6"/>
  <c r="H12" i="6"/>
  <c r="H15" i="6"/>
  <c r="H16" i="6"/>
  <c r="H17" i="6"/>
  <c r="H18" i="6"/>
  <c r="H19" i="6"/>
  <c r="H20" i="6"/>
  <c r="H21" i="6"/>
  <c r="H22" i="6"/>
  <c r="H23" i="6"/>
  <c r="H24" i="6"/>
  <c r="H25" i="6"/>
  <c r="H26" i="6"/>
  <c r="H27" i="6"/>
  <c r="H28" i="6"/>
  <c r="H29" i="6"/>
  <c r="H30" i="6"/>
  <c r="H31" i="6"/>
  <c r="H32" i="6"/>
  <c r="H33" i="6"/>
  <c r="H34" i="6"/>
  <c r="H35" i="6"/>
  <c r="H36" i="6"/>
  <c r="H37" i="6"/>
  <c r="H38" i="6"/>
  <c r="H39" i="6"/>
  <c r="H40" i="6"/>
  <c r="H41" i="6"/>
  <c r="H42" i="6"/>
  <c r="H44" i="6"/>
  <c r="H45" i="6"/>
  <c r="H46" i="6"/>
  <c r="H47" i="6"/>
  <c r="H48" i="6"/>
  <c r="H49" i="6"/>
  <c r="H50" i="6"/>
  <c r="H51" i="6"/>
  <c r="H52" i="6"/>
  <c r="H53" i="6"/>
  <c r="H54" i="6"/>
  <c r="H2" i="6"/>
  <c r="D3" i="6"/>
  <c r="D4" i="6"/>
  <c r="D5" i="6"/>
  <c r="D6" i="6"/>
  <c r="D7" i="6"/>
  <c r="D8" i="6"/>
  <c r="D9" i="6"/>
  <c r="D10" i="6"/>
  <c r="D11" i="6"/>
  <c r="D12" i="6"/>
  <c r="D13" i="6"/>
  <c r="H13" i="6" s="1"/>
  <c r="D14" i="6"/>
  <c r="D15" i="6"/>
  <c r="D16" i="6"/>
  <c r="D17" i="6"/>
  <c r="D18" i="6"/>
  <c r="D19" i="6"/>
  <c r="D20" i="6"/>
  <c r="D21" i="6"/>
  <c r="D22" i="6"/>
  <c r="D23" i="6"/>
  <c r="D24" i="6"/>
  <c r="D25" i="6"/>
  <c r="D26" i="6"/>
  <c r="D27" i="6"/>
  <c r="D28" i="6"/>
  <c r="D29" i="6"/>
  <c r="D30" i="6"/>
  <c r="D31" i="6"/>
  <c r="D32" i="6"/>
  <c r="D33" i="6"/>
  <c r="D34" i="6"/>
  <c r="D35" i="6"/>
  <c r="D36" i="6"/>
  <c r="D37" i="6"/>
  <c r="D38" i="6"/>
  <c r="D39" i="6"/>
  <c r="D40" i="6"/>
  <c r="D41" i="6"/>
  <c r="D42" i="6"/>
  <c r="D43" i="6"/>
  <c r="H43" i="6" s="1"/>
  <c r="D44" i="6"/>
  <c r="D45" i="6"/>
  <c r="D46" i="6"/>
  <c r="D47" i="6"/>
  <c r="D48" i="6"/>
  <c r="D49" i="6"/>
  <c r="D50" i="6"/>
  <c r="D51" i="6"/>
  <c r="D52" i="6"/>
  <c r="D53" i="6"/>
  <c r="D54" i="6"/>
  <c r="D55" i="6"/>
  <c r="D56" i="6"/>
  <c r="D57" i="6"/>
  <c r="D2" i="6"/>
  <c r="G11" i="6"/>
  <c r="I11" i="6" s="1"/>
  <c r="G57" i="6"/>
  <c r="G56" i="6"/>
  <c r="G55" i="6"/>
  <c r="G54" i="6"/>
  <c r="G53" i="6"/>
  <c r="G52" i="6"/>
  <c r="I52" i="6" s="1"/>
  <c r="G51" i="6"/>
  <c r="I51" i="6" s="1"/>
  <c r="G50" i="6"/>
  <c r="G49" i="6"/>
  <c r="G48" i="6"/>
  <c r="I48" i="6" s="1"/>
  <c r="G47" i="6"/>
  <c r="I47" i="6" s="1"/>
  <c r="G46" i="6"/>
  <c r="G45" i="6"/>
  <c r="G44" i="6"/>
  <c r="I44" i="6" s="1"/>
  <c r="G43" i="6"/>
  <c r="G42" i="6"/>
  <c r="G41" i="6"/>
  <c r="G40" i="6"/>
  <c r="I40" i="6" s="1"/>
  <c r="G39" i="6"/>
  <c r="I39" i="6" s="1"/>
  <c r="G38" i="6"/>
  <c r="G37" i="6"/>
  <c r="G36" i="6"/>
  <c r="I36" i="6" s="1"/>
  <c r="G35" i="6"/>
  <c r="I35" i="6" s="1"/>
  <c r="G34" i="6"/>
  <c r="G33" i="6"/>
  <c r="G32" i="6"/>
  <c r="I32" i="6" s="1"/>
  <c r="G31" i="6"/>
  <c r="I31" i="6" s="1"/>
  <c r="G30" i="6"/>
  <c r="G29" i="6"/>
  <c r="G28" i="6"/>
  <c r="I28" i="6" s="1"/>
  <c r="G27" i="6"/>
  <c r="I27" i="6" s="1"/>
  <c r="G26" i="6"/>
  <c r="G25" i="6"/>
  <c r="G24" i="6"/>
  <c r="I24" i="6" s="1"/>
  <c r="G23" i="6"/>
  <c r="I23" i="6" s="1"/>
  <c r="G22" i="6"/>
  <c r="G21" i="6"/>
  <c r="G20" i="6"/>
  <c r="I20" i="6" s="1"/>
  <c r="G19" i="6"/>
  <c r="I19" i="6" s="1"/>
  <c r="G18" i="6"/>
  <c r="G17" i="6"/>
  <c r="I16" i="6"/>
  <c r="G16" i="6"/>
  <c r="G15" i="6"/>
  <c r="I15" i="6" s="1"/>
  <c r="G14" i="6"/>
  <c r="G13" i="6"/>
  <c r="G12" i="6"/>
  <c r="I12" i="6" s="1"/>
  <c r="G10" i="6"/>
  <c r="G9" i="6"/>
  <c r="G8" i="6"/>
  <c r="I8" i="6" s="1"/>
  <c r="G7" i="6"/>
  <c r="I7" i="6" s="1"/>
  <c r="G6" i="6"/>
  <c r="G5" i="6"/>
  <c r="G4" i="6"/>
  <c r="I4" i="6" s="1"/>
  <c r="G3" i="6"/>
  <c r="I3" i="6" s="1"/>
  <c r="G2" i="6"/>
  <c r="I2" i="6" s="1"/>
  <c r="I43" i="6" l="1"/>
  <c r="I13" i="6"/>
  <c r="I59" i="6" s="1"/>
  <c r="I5" i="6"/>
  <c r="I9" i="6"/>
  <c r="I17" i="6"/>
  <c r="I21" i="6"/>
  <c r="I25" i="6"/>
  <c r="I29" i="6"/>
  <c r="I33" i="6"/>
  <c r="I37" i="6"/>
  <c r="I41" i="6"/>
  <c r="I45" i="6"/>
  <c r="I49" i="6"/>
  <c r="I53" i="6"/>
  <c r="I6" i="6"/>
  <c r="I18" i="6"/>
  <c r="I22" i="6"/>
  <c r="I26" i="6"/>
  <c r="I30" i="6"/>
  <c r="I34" i="6"/>
  <c r="I38" i="6"/>
  <c r="I42" i="6"/>
  <c r="I46" i="6"/>
  <c r="I50" i="6"/>
  <c r="I54" i="6"/>
  <c r="I4" i="1" l="1"/>
  <c r="I8" i="1"/>
  <c r="I7" i="1"/>
  <c r="I5" i="1"/>
  <c r="I3" i="1"/>
  <c r="I6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Pakarinen, Aku P S</author>
  </authors>
  <commentList>
    <comment ref="C11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Pakarinen, Aku P S:</t>
        </r>
        <r>
          <rPr>
            <sz val="9"/>
            <color indexed="81"/>
            <rFont val="Tahoma"/>
            <family val="2"/>
          </rPr>
          <t xml:space="preserve">
Sample too small</t>
        </r>
      </text>
    </comment>
    <comment ref="B14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Pakarinen, Aku P S:</t>
        </r>
        <r>
          <rPr>
            <sz val="9"/>
            <color indexed="81"/>
            <rFont val="Tahoma"/>
            <family val="2"/>
          </rPr>
          <t xml:space="preserve">
Sample got mixed up with sample 45. This yield is only an estimation.</t>
        </r>
      </text>
    </comment>
    <comment ref="C15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Pakarinen, Aku P S:</t>
        </r>
        <r>
          <rPr>
            <sz val="9"/>
            <color indexed="81"/>
            <rFont val="Tahoma"/>
            <family val="2"/>
          </rPr>
          <t xml:space="preserve">
Sample too small</t>
        </r>
      </text>
    </comment>
    <comment ref="D16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>Pakarinen, Aku P S:</t>
        </r>
        <r>
          <rPr>
            <sz val="9"/>
            <color indexed="81"/>
            <rFont val="Tahoma"/>
            <family val="2"/>
          </rPr>
          <t xml:space="preserve">
Sample too small.</t>
        </r>
      </text>
    </comment>
    <comment ref="B46" authorId="0" shapeId="0" xr:uid="{00000000-0006-0000-0000-000005000000}">
      <text>
        <r>
          <rPr>
            <b/>
            <sz val="9"/>
            <color indexed="81"/>
            <rFont val="Tahoma"/>
            <family val="2"/>
          </rPr>
          <t>Pakarinen, Aku P S:</t>
        </r>
        <r>
          <rPr>
            <sz val="9"/>
            <color indexed="81"/>
            <rFont val="Tahoma"/>
            <family val="2"/>
          </rPr>
          <t xml:space="preserve">
Sample got mixed up with sample 13. This is only an estimate of the yield.</t>
        </r>
      </text>
    </comment>
    <comment ref="C47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Pakarinen, Aku P S:</t>
        </r>
        <r>
          <rPr>
            <sz val="9"/>
            <color indexed="81"/>
            <rFont val="Tahoma"/>
            <family val="2"/>
          </rPr>
          <t xml:space="preserve">
Machine gave error. Sample contained small rocks.</t>
        </r>
      </text>
    </comment>
    <comment ref="C59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Pakarinen, Aku P S:</t>
        </r>
        <r>
          <rPr>
            <sz val="9"/>
            <color indexed="81"/>
            <rFont val="Tahoma"/>
            <family val="2"/>
          </rPr>
          <t xml:space="preserve">
Sample too small</t>
        </r>
      </text>
    </comment>
    <comment ref="C60" authorId="0" shapeId="0" xr:uid="{00000000-0006-0000-0000-000008000000}">
      <text>
        <r>
          <rPr>
            <b/>
            <sz val="9"/>
            <color indexed="81"/>
            <rFont val="Tahoma"/>
            <family val="2"/>
          </rPr>
          <t>Pakarinen, Aku P S:</t>
        </r>
        <r>
          <rPr>
            <sz val="9"/>
            <color indexed="81"/>
            <rFont val="Tahoma"/>
            <family val="2"/>
          </rPr>
          <t xml:space="preserve">
Sample too small</t>
        </r>
      </text>
    </comment>
    <comment ref="C61" authorId="0" shapeId="0" xr:uid="{00000000-0006-0000-0000-000009000000}">
      <text>
        <r>
          <rPr>
            <b/>
            <sz val="9"/>
            <color indexed="81"/>
            <rFont val="Tahoma"/>
            <family val="2"/>
          </rPr>
          <t>Pakarinen, Aku P S:</t>
        </r>
        <r>
          <rPr>
            <sz val="9"/>
            <color indexed="81"/>
            <rFont val="Tahoma"/>
            <family val="2"/>
          </rPr>
          <t xml:space="preserve">
Sample too small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Pakarinen, Aku P S</author>
  </authors>
  <commentList>
    <comment ref="C10" authorId="0" shapeId="0" xr:uid="{634C9E5D-5F0A-4631-8A44-ADF3100CCC4B}">
      <text>
        <r>
          <rPr>
            <b/>
            <sz val="9"/>
            <color indexed="81"/>
            <rFont val="Tahoma"/>
            <family val="2"/>
          </rPr>
          <t>Pakarinen, Aku P S:</t>
        </r>
        <r>
          <rPr>
            <sz val="9"/>
            <color indexed="81"/>
            <rFont val="Tahoma"/>
            <family val="2"/>
          </rPr>
          <t xml:space="preserve">
Sample too small</t>
        </r>
      </text>
    </comment>
    <comment ref="B13" authorId="0" shapeId="0" xr:uid="{16094EB6-04D8-4518-8857-A0EB1073B5A0}">
      <text>
        <r>
          <rPr>
            <b/>
            <sz val="9"/>
            <color indexed="81"/>
            <rFont val="Tahoma"/>
            <family val="2"/>
          </rPr>
          <t>Pakarinen, Aku P S:</t>
        </r>
        <r>
          <rPr>
            <sz val="9"/>
            <color indexed="81"/>
            <rFont val="Tahoma"/>
            <family val="2"/>
          </rPr>
          <t xml:space="preserve">
Sample got mixed up with sample 45. This yield is only an estimation.</t>
        </r>
      </text>
    </comment>
    <comment ref="C14" authorId="0" shapeId="0" xr:uid="{56D14178-3A4B-4113-9C69-B5306C0EF492}">
      <text>
        <r>
          <rPr>
            <b/>
            <sz val="9"/>
            <color indexed="81"/>
            <rFont val="Tahoma"/>
            <family val="2"/>
          </rPr>
          <t>Pakarinen, Aku P S:</t>
        </r>
        <r>
          <rPr>
            <sz val="9"/>
            <color indexed="81"/>
            <rFont val="Tahoma"/>
            <family val="2"/>
          </rPr>
          <t xml:space="preserve">
Sample too small</t>
        </r>
      </text>
    </comment>
    <comment ref="B43" authorId="0" shapeId="0" xr:uid="{1C6C0B7D-A049-4EC0-83E3-FACDD6A57E7C}">
      <text>
        <r>
          <rPr>
            <b/>
            <sz val="9"/>
            <color indexed="81"/>
            <rFont val="Tahoma"/>
            <family val="2"/>
          </rPr>
          <t>Pakarinen, Aku P S:</t>
        </r>
        <r>
          <rPr>
            <sz val="9"/>
            <color indexed="81"/>
            <rFont val="Tahoma"/>
            <family val="2"/>
          </rPr>
          <t xml:space="preserve">
Sample got mixed up with sample 13. This is only an estimate of the yield.</t>
        </r>
      </text>
    </comment>
    <comment ref="C44" authorId="0" shapeId="0" xr:uid="{FF97558F-A362-4831-95C2-F48A086F5CF9}">
      <text>
        <r>
          <rPr>
            <b/>
            <sz val="9"/>
            <color indexed="81"/>
            <rFont val="Tahoma"/>
            <family val="2"/>
          </rPr>
          <t>Pakarinen, Aku P S:</t>
        </r>
        <r>
          <rPr>
            <sz val="9"/>
            <color indexed="81"/>
            <rFont val="Tahoma"/>
            <family val="2"/>
          </rPr>
          <t xml:space="preserve">
Machine gave error. Sample contained small rocks.</t>
        </r>
      </text>
    </comment>
    <comment ref="C55" authorId="0" shapeId="0" xr:uid="{61F5966B-06C5-4956-A44C-35D5B220D1BD}">
      <text>
        <r>
          <rPr>
            <b/>
            <sz val="9"/>
            <color indexed="81"/>
            <rFont val="Tahoma"/>
            <family val="2"/>
          </rPr>
          <t>Pakarinen, Aku P S:</t>
        </r>
        <r>
          <rPr>
            <sz val="9"/>
            <color indexed="81"/>
            <rFont val="Tahoma"/>
            <family val="2"/>
          </rPr>
          <t xml:space="preserve">
Sample too small</t>
        </r>
      </text>
    </comment>
    <comment ref="C56" authorId="0" shapeId="0" xr:uid="{11B4CDF8-CE86-4946-AD4C-B1B00314D23A}">
      <text>
        <r>
          <rPr>
            <b/>
            <sz val="9"/>
            <color indexed="81"/>
            <rFont val="Tahoma"/>
            <family val="2"/>
          </rPr>
          <t>Pakarinen, Aku P S:</t>
        </r>
        <r>
          <rPr>
            <sz val="9"/>
            <color indexed="81"/>
            <rFont val="Tahoma"/>
            <family val="2"/>
          </rPr>
          <t xml:space="preserve">
Sample too small</t>
        </r>
      </text>
    </comment>
    <comment ref="C57" authorId="0" shapeId="0" xr:uid="{14CB5512-D18A-469C-98A5-924F57862C82}">
      <text>
        <r>
          <rPr>
            <b/>
            <sz val="9"/>
            <color indexed="81"/>
            <rFont val="Tahoma"/>
            <family val="2"/>
          </rPr>
          <t>Pakarinen, Aku P S:</t>
        </r>
        <r>
          <rPr>
            <sz val="9"/>
            <color indexed="81"/>
            <rFont val="Tahoma"/>
            <family val="2"/>
          </rPr>
          <t xml:space="preserve">
Sample too small</t>
        </r>
      </text>
    </comment>
  </commentList>
</comments>
</file>

<file path=xl/sharedStrings.xml><?xml version="1.0" encoding="utf-8"?>
<sst xmlns="http://schemas.openxmlformats.org/spreadsheetml/2006/main" count="186" uniqueCount="81">
  <si>
    <t>Plot</t>
  </si>
  <si>
    <t>Yield (g)</t>
  </si>
  <si>
    <t>moisture (%)</t>
  </si>
  <si>
    <t>Treatment</t>
  </si>
  <si>
    <t>Under crops</t>
  </si>
  <si>
    <t>D2=AC WC</t>
  </si>
  <si>
    <t>AC WC</t>
  </si>
  <si>
    <t>D4=IR AC AA FA</t>
  </si>
  <si>
    <t>IR AC AA FA</t>
  </si>
  <si>
    <t>D2=IR TG</t>
  </si>
  <si>
    <t>IR TG</t>
  </si>
  <si>
    <t>D1=IR</t>
  </si>
  <si>
    <t>IR</t>
  </si>
  <si>
    <t>D0</t>
  </si>
  <si>
    <t>Only barley</t>
  </si>
  <si>
    <t>D1=WC</t>
  </si>
  <si>
    <t>WC</t>
  </si>
  <si>
    <t>D1=AC</t>
  </si>
  <si>
    <t>AC</t>
  </si>
  <si>
    <t>BF</t>
  </si>
  <si>
    <t>D8=IR AA AC WC TG RC FA CI</t>
  </si>
  <si>
    <t>IR AA AC WC TG RC FA CI</t>
  </si>
  <si>
    <t>D1=TG</t>
  </si>
  <si>
    <t>TG</t>
  </si>
  <si>
    <t>D0H</t>
  </si>
  <si>
    <t>D1=RC</t>
  </si>
  <si>
    <t>RC</t>
  </si>
  <si>
    <t>D2=AA RC</t>
  </si>
  <si>
    <t>AA RC</t>
  </si>
  <si>
    <t>D1=AA</t>
  </si>
  <si>
    <t>AA</t>
  </si>
  <si>
    <t>D2=FA CI</t>
  </si>
  <si>
    <t>FA CI</t>
  </si>
  <si>
    <t>D4=IR TG AA FA</t>
  </si>
  <si>
    <t>IR TG AA FA</t>
  </si>
  <si>
    <t>D1=FA</t>
  </si>
  <si>
    <t>FA</t>
  </si>
  <si>
    <t>D2=AA AC</t>
  </si>
  <si>
    <t>AA AC</t>
  </si>
  <si>
    <t>D4=TG WC RC CI</t>
  </si>
  <si>
    <t>TG WC RC CI</t>
  </si>
  <si>
    <t>D1=CI</t>
  </si>
  <si>
    <t>CI</t>
  </si>
  <si>
    <t>D2=RE FA</t>
  </si>
  <si>
    <t>RE FA</t>
  </si>
  <si>
    <t>D2=AC FA</t>
  </si>
  <si>
    <t>AC FA</t>
  </si>
  <si>
    <t>D4=AC WC RC CI</t>
  </si>
  <si>
    <t>AC WC RC CI</t>
  </si>
  <si>
    <t>D2=AA IR</t>
  </si>
  <si>
    <t>AA IR</t>
  </si>
  <si>
    <t>D2=CI TG</t>
  </si>
  <si>
    <t>CI TG</t>
  </si>
  <si>
    <t>D4=AA RC FA CI</t>
  </si>
  <si>
    <t>AA RC FA CI</t>
  </si>
  <si>
    <t>D2=WC IR</t>
  </si>
  <si>
    <t>WC IR</t>
  </si>
  <si>
    <t>D4=IR TG AC WC</t>
  </si>
  <si>
    <t>IR TG AC WC</t>
  </si>
  <si>
    <t>Density (kg/hl)</t>
  </si>
  <si>
    <t>N/A</t>
  </si>
  <si>
    <t>D1</t>
  </si>
  <si>
    <t>D2</t>
  </si>
  <si>
    <t>D4</t>
  </si>
  <si>
    <t>D8</t>
  </si>
  <si>
    <t>Treatment mean yield (g)</t>
  </si>
  <si>
    <t>Row Labels</t>
  </si>
  <si>
    <t>Grand Total</t>
  </si>
  <si>
    <t>Average of Yield (g)</t>
  </si>
  <si>
    <t>Only barley + herbicide</t>
  </si>
  <si>
    <t>Missing area</t>
  </si>
  <si>
    <t>Plot11- 120cmx90cm</t>
  </si>
  <si>
    <t>Plots</t>
  </si>
  <si>
    <t>Yield Dry Matter g</t>
  </si>
  <si>
    <t>area m2</t>
  </si>
  <si>
    <t>subtracted area m2</t>
  </si>
  <si>
    <t>Effective area m2</t>
  </si>
  <si>
    <t>kg/m2</t>
  </si>
  <si>
    <t>tn/ha</t>
  </si>
  <si>
    <t>average</t>
  </si>
  <si>
    <t>Dry yield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</si>
</sst>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1" fillId="2" borderId="0" xfId="0" applyFont="1" applyFill="1"/>
    <xf numFmtId="0" fontId="0" fillId="0" borderId="0" xfId="0" pivotButton="1"/>
    <xf numFmtId="0" fontId="0" fillId="0" borderId="0" xfId="0" applyAlignment="1">
      <alignment horizontal="left"/>
    </xf>
    <xf numFmtId="0" fontId="5" fillId="3" borderId="0" xfId="0" applyFont="1" applyFill="1"/>
    <xf numFmtId="0" fontId="0" fillId="0" borderId="0" xfId="0" applyAlignment="1">
      <alignment wrapText="1"/>
    </xf>
    <xf numFmtId="1" fontId="0" fillId="0" borderId="0" xfId="0" applyNumberFormat="1" applyAlignment="1">
      <alignment wrapText="1"/>
    </xf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'Yield 2021'!$I$2</c:f>
              <c:strCache>
                <c:ptCount val="1"/>
                <c:pt idx="0">
                  <c:v>Treatment mean yield (g)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'Yield 2021'!$H$3:$H$8</c:f>
              <c:strCache>
                <c:ptCount val="6"/>
                <c:pt idx="0">
                  <c:v>D0</c:v>
                </c:pt>
                <c:pt idx="1">
                  <c:v>D0H</c:v>
                </c:pt>
                <c:pt idx="2">
                  <c:v>D1</c:v>
                </c:pt>
                <c:pt idx="3">
                  <c:v>D2</c:v>
                </c:pt>
                <c:pt idx="4">
                  <c:v>D4</c:v>
                </c:pt>
                <c:pt idx="5">
                  <c:v>D8</c:v>
                </c:pt>
              </c:strCache>
            </c:strRef>
          </c:cat>
          <c:val>
            <c:numRef>
              <c:f>'Yield 2021'!$I$3:$I$8</c:f>
              <c:numCache>
                <c:formatCode>General</c:formatCode>
                <c:ptCount val="6"/>
                <c:pt idx="0">
                  <c:v>1316.95</c:v>
                </c:pt>
                <c:pt idx="1">
                  <c:v>755.125</c:v>
                </c:pt>
                <c:pt idx="2">
                  <c:v>1066.9669999999999</c:v>
                </c:pt>
                <c:pt idx="3">
                  <c:v>1073.4451666666666</c:v>
                </c:pt>
                <c:pt idx="4">
                  <c:v>1117.1666666666667</c:v>
                </c:pt>
                <c:pt idx="5">
                  <c:v>907.90000000000009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3F0-4B59-86C3-D431F2636B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35808976"/>
        <c:axId val="435809304"/>
      </c:barChart>
      <c:catAx>
        <c:axId val="4358089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5809304"/>
        <c:crosses val="autoZero"/>
        <c:auto val="1"/>
        <c:lblAlgn val="ctr"/>
        <c:lblOffset val="100"/>
        <c:noMultiLvlLbl val="0"/>
      </c:catAx>
      <c:valAx>
        <c:axId val="4358093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58089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[Twinwin_yield_2021.xlsx]Pivot!PivotTable4</c:name>
    <c:fmtId val="1"/>
  </c:pivotSource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Pivot!$B$3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Pivot!$A$4:$A$30</c:f>
              <c:strCache>
                <c:ptCount val="26"/>
                <c:pt idx="0">
                  <c:v>AA</c:v>
                </c:pt>
                <c:pt idx="1">
                  <c:v>AA AC</c:v>
                </c:pt>
                <c:pt idx="2">
                  <c:v>AA RC</c:v>
                </c:pt>
                <c:pt idx="3">
                  <c:v>AA RC FA CI</c:v>
                </c:pt>
                <c:pt idx="4">
                  <c:v>AC</c:v>
                </c:pt>
                <c:pt idx="5">
                  <c:v>AC FA</c:v>
                </c:pt>
                <c:pt idx="6">
                  <c:v>AC WC</c:v>
                </c:pt>
                <c:pt idx="7">
                  <c:v>AC WC RC CI</c:v>
                </c:pt>
                <c:pt idx="8">
                  <c:v>CI</c:v>
                </c:pt>
                <c:pt idx="9">
                  <c:v>CI TG</c:v>
                </c:pt>
                <c:pt idx="10">
                  <c:v>FA</c:v>
                </c:pt>
                <c:pt idx="11">
                  <c:v>FA CI</c:v>
                </c:pt>
                <c:pt idx="12">
                  <c:v>IR</c:v>
                </c:pt>
                <c:pt idx="13">
                  <c:v>IR AA AC WC TG RC FA CI</c:v>
                </c:pt>
                <c:pt idx="14">
                  <c:v>IR AC AA FA</c:v>
                </c:pt>
                <c:pt idx="15">
                  <c:v>IR TG</c:v>
                </c:pt>
                <c:pt idx="16">
                  <c:v>IR TG AA FA</c:v>
                </c:pt>
                <c:pt idx="17">
                  <c:v>IR TG AC WC</c:v>
                </c:pt>
                <c:pt idx="18">
                  <c:v>Only barley</c:v>
                </c:pt>
                <c:pt idx="19">
                  <c:v>Only barley + herbicide</c:v>
                </c:pt>
                <c:pt idx="20">
                  <c:v>RC</c:v>
                </c:pt>
                <c:pt idx="21">
                  <c:v>RE FA</c:v>
                </c:pt>
                <c:pt idx="22">
                  <c:v>TG</c:v>
                </c:pt>
                <c:pt idx="23">
                  <c:v>TG WC RC CI</c:v>
                </c:pt>
                <c:pt idx="24">
                  <c:v>WC</c:v>
                </c:pt>
                <c:pt idx="25">
                  <c:v>WC IR</c:v>
                </c:pt>
              </c:strCache>
            </c:strRef>
          </c:cat>
          <c:val>
            <c:numRef>
              <c:f>Pivot!$B$4:$B$30</c:f>
              <c:numCache>
                <c:formatCode>General</c:formatCode>
                <c:ptCount val="26"/>
                <c:pt idx="0">
                  <c:v>459.5333333333333</c:v>
                </c:pt>
                <c:pt idx="1">
                  <c:v>517.79999999999995</c:v>
                </c:pt>
                <c:pt idx="2">
                  <c:v>28.6</c:v>
                </c:pt>
                <c:pt idx="3">
                  <c:v>1375.9</c:v>
                </c:pt>
                <c:pt idx="4">
                  <c:v>991.36666666666667</c:v>
                </c:pt>
                <c:pt idx="5">
                  <c:v>1873.6</c:v>
                </c:pt>
                <c:pt idx="6">
                  <c:v>787.7</c:v>
                </c:pt>
                <c:pt idx="7">
                  <c:v>1526.7</c:v>
                </c:pt>
                <c:pt idx="8">
                  <c:v>1228.9333333333334</c:v>
                </c:pt>
                <c:pt idx="9">
                  <c:v>1355.4</c:v>
                </c:pt>
                <c:pt idx="10">
                  <c:v>1316.6666666666667</c:v>
                </c:pt>
                <c:pt idx="11">
                  <c:v>1204</c:v>
                </c:pt>
                <c:pt idx="12">
                  <c:v>1372</c:v>
                </c:pt>
                <c:pt idx="13">
                  <c:v>907.90000000000009</c:v>
                </c:pt>
                <c:pt idx="14">
                  <c:v>346.5</c:v>
                </c:pt>
                <c:pt idx="15">
                  <c:v>1162.5</c:v>
                </c:pt>
                <c:pt idx="16">
                  <c:v>1018.9</c:v>
                </c:pt>
                <c:pt idx="17">
                  <c:v>1192.0999999999999</c:v>
                </c:pt>
                <c:pt idx="18">
                  <c:v>1316.95</c:v>
                </c:pt>
                <c:pt idx="19">
                  <c:v>755.125</c:v>
                </c:pt>
                <c:pt idx="20">
                  <c:v>1495.4499999999998</c:v>
                </c:pt>
                <c:pt idx="21">
                  <c:v>1432.5</c:v>
                </c:pt>
                <c:pt idx="22">
                  <c:v>992.56666666666672</c:v>
                </c:pt>
                <c:pt idx="23">
                  <c:v>1242.9000000000001</c:v>
                </c:pt>
                <c:pt idx="24">
                  <c:v>842.66666666666663</c:v>
                </c:pt>
                <c:pt idx="25">
                  <c:v>1380.2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FDD-48A1-BF0C-36E8DE8AAB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36168944"/>
        <c:axId val="436169272"/>
      </c:barChart>
      <c:catAx>
        <c:axId val="4361689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6169272"/>
        <c:crosses val="autoZero"/>
        <c:auto val="1"/>
        <c:lblAlgn val="ctr"/>
        <c:lblOffset val="100"/>
        <c:noMultiLvlLbl val="0"/>
      </c:catAx>
      <c:valAx>
        <c:axId val="4361692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61689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731520</xdr:colOff>
      <xdr:row>10</xdr:row>
      <xdr:rowOff>167640</xdr:rowOff>
    </xdr:from>
    <xdr:to>
      <xdr:col>15</xdr:col>
      <xdr:colOff>55245</xdr:colOff>
      <xdr:row>25</xdr:row>
      <xdr:rowOff>53340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90487</xdr:colOff>
      <xdr:row>12</xdr:row>
      <xdr:rowOff>114300</xdr:rowOff>
    </xdr:from>
    <xdr:to>
      <xdr:col>14</xdr:col>
      <xdr:colOff>542925</xdr:colOff>
      <xdr:row>27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Z:\DOCTORAL_Rashmi_Uni\RUSH\Data\Yield\Twinwin_yield_2021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akarinen, Aku P S" refreshedDate="44651.568169212966" createdVersion="6" refreshedVersion="6" minRefreshableVersion="3" recordCount="54" xr:uid="{00000000-000A-0000-FFFF-FFFF0C000000}">
  <cacheSource type="worksheet">
    <worksheetSource ref="A1:B55" sheet="Sheet2" r:id="rId2"/>
  </cacheSource>
  <cacheFields count="2">
    <cacheField name="Yield (g)" numFmtId="0">
      <sharedItems containsSemiMixedTypes="0" containsString="0" containsNumber="1" minValue="27.6" maxValue="2023.9"/>
    </cacheField>
    <cacheField name="Undercrop" numFmtId="0">
      <sharedItems count="26">
        <s v="AC WC"/>
        <s v="IR AC AA FA"/>
        <s v="IR TG"/>
        <s v="IR"/>
        <s v="Only barley"/>
        <s v="WC"/>
        <s v="AC"/>
        <s v="IR AA AC WC TG RC FA CI"/>
        <s v="TG"/>
        <s v="Only barley + herbicide"/>
        <s v="AA RC"/>
        <s v="AA"/>
        <s v="FA CI"/>
        <s v="IR TG AA FA"/>
        <s v="FA"/>
        <s v="AA AC"/>
        <s v="RC"/>
        <s v="TG WC RC CI"/>
        <s v="CI"/>
        <s v="RE FA"/>
        <s v="AC FA"/>
        <s v="AC WC RC CI"/>
        <s v="CI TG"/>
        <s v="AA RC FA CI"/>
        <s v="WC IR"/>
        <s v="IR TG AC WC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54">
  <r>
    <n v="787.7"/>
    <x v="0"/>
  </r>
  <r>
    <n v="346.5"/>
    <x v="1"/>
  </r>
  <r>
    <n v="1162.5"/>
    <x v="2"/>
  </r>
  <r>
    <n v="1117.5999999999999"/>
    <x v="3"/>
  </r>
  <r>
    <n v="1382.5"/>
    <x v="4"/>
  </r>
  <r>
    <n v="639.4"/>
    <x v="5"/>
  </r>
  <r>
    <n v="922.6"/>
    <x v="6"/>
  </r>
  <r>
    <n v="891.7"/>
    <x v="4"/>
  </r>
  <r>
    <n v="138.19999999999999"/>
    <x v="7"/>
  </r>
  <r>
    <n v="373.8"/>
    <x v="8"/>
  </r>
  <r>
    <n v="548.9"/>
    <x v="9"/>
  </r>
  <r>
    <n v="28.6"/>
    <x v="10"/>
  </r>
  <r>
    <n v="139"/>
    <x v="11"/>
  </r>
  <r>
    <n v="957.5"/>
    <x v="7"/>
  </r>
  <r>
    <n v="1553.3"/>
    <x v="9"/>
  </r>
  <r>
    <n v="1204"/>
    <x v="12"/>
  </r>
  <r>
    <n v="2023.9"/>
    <x v="6"/>
  </r>
  <r>
    <n v="1892.3"/>
    <x v="4"/>
  </r>
  <r>
    <n v="1967.6"/>
    <x v="4"/>
  </r>
  <r>
    <n v="1018.9"/>
    <x v="13"/>
  </r>
  <r>
    <n v="1542.4"/>
    <x v="5"/>
  </r>
  <r>
    <n v="1890.4"/>
    <x v="14"/>
  </r>
  <r>
    <n v="368.4"/>
    <x v="11"/>
  </r>
  <r>
    <n v="517.79999999999995"/>
    <x v="15"/>
  </r>
  <r>
    <n v="1402.6"/>
    <x v="16"/>
  </r>
  <r>
    <n v="1242.9000000000001"/>
    <x v="17"/>
  </r>
  <r>
    <n v="1024.4000000000001"/>
    <x v="18"/>
  </r>
  <r>
    <n v="770.8"/>
    <x v="9"/>
  </r>
  <r>
    <n v="1815.9"/>
    <x v="8"/>
  </r>
  <r>
    <n v="1432.5"/>
    <x v="19"/>
  </r>
  <r>
    <n v="1618.5"/>
    <x v="18"/>
  </r>
  <r>
    <n v="1873.6"/>
    <x v="20"/>
  </r>
  <r>
    <n v="1986.8"/>
    <x v="14"/>
  </r>
  <r>
    <n v="1659.3"/>
    <x v="3"/>
  </r>
  <r>
    <n v="1439.2"/>
    <x v="7"/>
  </r>
  <r>
    <n v="1588.3"/>
    <x v="16"/>
  </r>
  <r>
    <n v="1526.7"/>
    <x v="21"/>
  </r>
  <r>
    <n v="871.2"/>
    <x v="11"/>
  </r>
  <r>
    <n v="1469.9"/>
    <x v="4"/>
  </r>
  <r>
    <n v="1586.1"/>
    <x v="4"/>
  </r>
  <r>
    <n v="1096.7"/>
    <x v="7"/>
  </r>
  <r>
    <n v="788"/>
    <x v="8"/>
  </r>
  <r>
    <n v="346.2"/>
    <x v="5"/>
  </r>
  <r>
    <n v="1355.4"/>
    <x v="22"/>
  </r>
  <r>
    <n v="1375.9"/>
    <x v="23"/>
  </r>
  <r>
    <n v="1380.2"/>
    <x v="24"/>
  </r>
  <r>
    <n v="1043.9000000000001"/>
    <x v="18"/>
  </r>
  <r>
    <n v="741.7"/>
    <x v="4"/>
  </r>
  <r>
    <n v="603.79999999999995"/>
    <x v="4"/>
  </r>
  <r>
    <n v="1192.0999999999999"/>
    <x v="25"/>
  </r>
  <r>
    <n v="1339.1"/>
    <x v="3"/>
  </r>
  <r>
    <n v="147.5"/>
    <x v="9"/>
  </r>
  <r>
    <n v="72.8"/>
    <x v="14"/>
  </r>
  <r>
    <n v="27.6"/>
    <x v="6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100-000000000000}" name="PivotTable4" cacheId="0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 chartFormat="2">
  <location ref="A3:B30" firstHeaderRow="1" firstDataRow="1" firstDataCol="1"/>
  <pivotFields count="2">
    <pivotField dataField="1" showAll="0"/>
    <pivotField axis="axisRow" showAll="0" sortType="ascending">
      <items count="27">
        <item x="11"/>
        <item x="15"/>
        <item x="10"/>
        <item x="23"/>
        <item x="6"/>
        <item x="20"/>
        <item x="0"/>
        <item x="21"/>
        <item x="18"/>
        <item x="22"/>
        <item x="14"/>
        <item x="12"/>
        <item x="3"/>
        <item x="7"/>
        <item x="1"/>
        <item x="2"/>
        <item x="13"/>
        <item x="25"/>
        <item x="4"/>
        <item x="9"/>
        <item x="16"/>
        <item x="19"/>
        <item x="8"/>
        <item x="17"/>
        <item x="5"/>
        <item x="24"/>
        <item t="default"/>
      </items>
    </pivotField>
  </pivotFields>
  <rowFields count="1">
    <field x="1"/>
  </rowFields>
  <rowItems count="27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 t="grand">
      <x/>
    </i>
  </rowItems>
  <colItems count="1">
    <i/>
  </colItems>
  <dataFields count="1">
    <dataField name="Average of Yield (g)" fld="0" subtotal="average" baseField="1" baseItem="0"/>
  </dataFields>
  <chartFormats count="2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1"/>
  <sheetViews>
    <sheetView workbookViewId="0">
      <pane ySplit="1" topLeftCell="A2" activePane="bottomLeft" state="frozen"/>
      <selection pane="bottomLeft" activeCell="B46" sqref="B46"/>
    </sheetView>
  </sheetViews>
  <sheetFormatPr defaultRowHeight="14.4" x14ac:dyDescent="0.3"/>
  <cols>
    <col min="3" max="3" width="12.44140625" bestFit="1" customWidth="1"/>
    <col min="4" max="4" width="14.33203125" bestFit="1" customWidth="1"/>
    <col min="5" max="5" width="26.109375" bestFit="1" customWidth="1"/>
    <col min="6" max="6" width="22.6640625" bestFit="1" customWidth="1"/>
    <col min="7" max="7" width="18.33203125" bestFit="1" customWidth="1"/>
    <col min="9" max="9" width="23.8867187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59</v>
      </c>
      <c r="E1" s="1" t="s">
        <v>3</v>
      </c>
      <c r="F1" s="1" t="s">
        <v>4</v>
      </c>
      <c r="G1" s="1" t="s">
        <v>70</v>
      </c>
    </row>
    <row r="2" spans="1:9" x14ac:dyDescent="0.3">
      <c r="A2">
        <v>1</v>
      </c>
      <c r="B2">
        <v>787.7</v>
      </c>
      <c r="C2">
        <v>9.6</v>
      </c>
      <c r="D2">
        <v>58.1</v>
      </c>
      <c r="E2" t="s">
        <v>5</v>
      </c>
      <c r="F2" t="s">
        <v>6</v>
      </c>
      <c r="G2" s="5" t="s">
        <v>71</v>
      </c>
      <c r="I2" s="1" t="s">
        <v>65</v>
      </c>
    </row>
    <row r="3" spans="1:9" x14ac:dyDescent="0.3">
      <c r="A3">
        <v>2</v>
      </c>
      <c r="B3">
        <v>346.5</v>
      </c>
      <c r="C3">
        <v>8.6999999999999993</v>
      </c>
      <c r="D3">
        <v>51.8</v>
      </c>
      <c r="E3" t="s">
        <v>7</v>
      </c>
      <c r="F3" t="s">
        <v>8</v>
      </c>
      <c r="H3" t="s">
        <v>13</v>
      </c>
      <c r="I3">
        <f>AVERAGE(B6,B10,B21,B22,B43,B44,B55,B56)</f>
        <v>1316.95</v>
      </c>
    </row>
    <row r="4" spans="1:9" x14ac:dyDescent="0.3">
      <c r="A4">
        <v>3</v>
      </c>
      <c r="B4">
        <v>1162.5</v>
      </c>
      <c r="C4">
        <v>9.6999999999999993</v>
      </c>
      <c r="D4">
        <v>59</v>
      </c>
      <c r="E4" t="s">
        <v>9</v>
      </c>
      <c r="F4" t="s">
        <v>10</v>
      </c>
      <c r="H4" t="s">
        <v>24</v>
      </c>
      <c r="I4">
        <f>AVERAGE(B13,B18,B32,B59)</f>
        <v>755.125</v>
      </c>
    </row>
    <row r="5" spans="1:9" x14ac:dyDescent="0.3">
      <c r="A5">
        <v>4</v>
      </c>
      <c r="B5">
        <v>1117.5999999999999</v>
      </c>
      <c r="C5">
        <v>9.1</v>
      </c>
      <c r="D5">
        <v>58.3</v>
      </c>
      <c r="E5" t="s">
        <v>11</v>
      </c>
      <c r="F5" t="s">
        <v>12</v>
      </c>
      <c r="H5" t="s">
        <v>61</v>
      </c>
      <c r="I5">
        <f>AVERAGE(I3:I4,B5,B7,B8,B12,B16,B20,B24,B25,B27,B29,B31,B33,B35,B37,B38,B40,B42,B48,B49,B54,B58,B60,B61)</f>
        <v>1066.9669999999999</v>
      </c>
    </row>
    <row r="6" spans="1:9" x14ac:dyDescent="0.3">
      <c r="A6">
        <v>5</v>
      </c>
      <c r="B6">
        <v>1382.5</v>
      </c>
      <c r="C6">
        <v>9.3000000000000007</v>
      </c>
      <c r="D6">
        <v>58.5</v>
      </c>
      <c r="E6" t="s">
        <v>13</v>
      </c>
      <c r="F6" t="s">
        <v>14</v>
      </c>
      <c r="H6" t="s">
        <v>62</v>
      </c>
      <c r="I6">
        <f>AVERAGE(I3:I5,B2,B4,B15,B19,B28,B34,B36,B51,B53)</f>
        <v>1073.4451666666666</v>
      </c>
    </row>
    <row r="7" spans="1:9" x14ac:dyDescent="0.3">
      <c r="A7">
        <v>6</v>
      </c>
      <c r="B7">
        <v>639.4</v>
      </c>
      <c r="C7">
        <v>9.6</v>
      </c>
      <c r="D7">
        <v>56.8</v>
      </c>
      <c r="E7" t="s">
        <v>15</v>
      </c>
      <c r="F7" t="s">
        <v>16</v>
      </c>
      <c r="H7" t="s">
        <v>63</v>
      </c>
      <c r="I7">
        <f>AVERAGE(B3,B23,B30,B41,B52,B57)</f>
        <v>1117.1666666666667</v>
      </c>
    </row>
    <row r="8" spans="1:9" x14ac:dyDescent="0.3">
      <c r="A8">
        <v>7</v>
      </c>
      <c r="B8">
        <v>922.6</v>
      </c>
      <c r="C8">
        <v>9.3000000000000007</v>
      </c>
      <c r="D8">
        <v>57</v>
      </c>
      <c r="E8" t="s">
        <v>17</v>
      </c>
      <c r="F8" t="s">
        <v>18</v>
      </c>
      <c r="H8" t="s">
        <v>64</v>
      </c>
      <c r="I8">
        <f>AVERAGE(B11,B17,B39,B47)</f>
        <v>907.90000000000009</v>
      </c>
    </row>
    <row r="9" spans="1:9" x14ac:dyDescent="0.3">
      <c r="A9">
        <v>8</v>
      </c>
      <c r="E9" t="s">
        <v>19</v>
      </c>
    </row>
    <row r="10" spans="1:9" x14ac:dyDescent="0.3">
      <c r="A10">
        <v>9</v>
      </c>
      <c r="B10">
        <v>891.7</v>
      </c>
      <c r="C10">
        <v>9.8000000000000007</v>
      </c>
      <c r="D10">
        <v>58.3</v>
      </c>
      <c r="E10" t="s">
        <v>13</v>
      </c>
      <c r="F10" t="s">
        <v>14</v>
      </c>
    </row>
    <row r="11" spans="1:9" x14ac:dyDescent="0.3">
      <c r="A11">
        <v>10</v>
      </c>
      <c r="B11">
        <v>138.19999999999999</v>
      </c>
      <c r="C11" t="s">
        <v>60</v>
      </c>
      <c r="D11" t="s">
        <v>60</v>
      </c>
      <c r="E11" t="s">
        <v>20</v>
      </c>
      <c r="F11" t="s">
        <v>21</v>
      </c>
    </row>
    <row r="12" spans="1:9" x14ac:dyDescent="0.3">
      <c r="A12">
        <v>11</v>
      </c>
      <c r="B12">
        <v>373.8</v>
      </c>
      <c r="C12">
        <v>9</v>
      </c>
      <c r="D12">
        <v>55.3</v>
      </c>
      <c r="E12" t="s">
        <v>22</v>
      </c>
      <c r="F12" t="s">
        <v>23</v>
      </c>
    </row>
    <row r="13" spans="1:9" x14ac:dyDescent="0.3">
      <c r="A13">
        <v>12</v>
      </c>
      <c r="B13">
        <v>548.9</v>
      </c>
      <c r="C13">
        <v>9.4</v>
      </c>
      <c r="D13">
        <v>58.3</v>
      </c>
      <c r="E13" t="s">
        <v>24</v>
      </c>
      <c r="F13" t="s">
        <v>14</v>
      </c>
    </row>
    <row r="14" spans="1:9" x14ac:dyDescent="0.3">
      <c r="A14">
        <v>13</v>
      </c>
      <c r="B14" s="2">
        <v>300</v>
      </c>
      <c r="C14" s="2">
        <v>9.5</v>
      </c>
      <c r="D14" s="2">
        <v>56.4</v>
      </c>
      <c r="E14" t="s">
        <v>25</v>
      </c>
      <c r="F14" t="s">
        <v>26</v>
      </c>
    </row>
    <row r="15" spans="1:9" x14ac:dyDescent="0.3">
      <c r="A15">
        <v>14</v>
      </c>
      <c r="B15">
        <v>28.6</v>
      </c>
      <c r="C15" t="s">
        <v>60</v>
      </c>
      <c r="D15" t="s">
        <v>60</v>
      </c>
      <c r="E15" t="s">
        <v>27</v>
      </c>
      <c r="F15" t="s">
        <v>28</v>
      </c>
    </row>
    <row r="16" spans="1:9" x14ac:dyDescent="0.3">
      <c r="A16">
        <v>15</v>
      </c>
      <c r="B16">
        <v>139</v>
      </c>
      <c r="C16">
        <v>8.5</v>
      </c>
      <c r="D16" t="s">
        <v>60</v>
      </c>
      <c r="E16" t="s">
        <v>29</v>
      </c>
      <c r="F16" t="s">
        <v>30</v>
      </c>
    </row>
    <row r="17" spans="1:6" x14ac:dyDescent="0.3">
      <c r="A17">
        <v>16</v>
      </c>
      <c r="B17">
        <v>957.5</v>
      </c>
      <c r="C17">
        <v>8.8000000000000007</v>
      </c>
      <c r="D17">
        <v>56.1</v>
      </c>
      <c r="E17" t="s">
        <v>20</v>
      </c>
      <c r="F17" t="s">
        <v>21</v>
      </c>
    </row>
    <row r="18" spans="1:6" x14ac:dyDescent="0.3">
      <c r="A18">
        <v>17</v>
      </c>
      <c r="B18">
        <v>1553.3</v>
      </c>
      <c r="C18">
        <v>9.1999999999999993</v>
      </c>
      <c r="D18">
        <v>59.5</v>
      </c>
      <c r="E18" t="s">
        <v>24</v>
      </c>
      <c r="F18" t="s">
        <v>14</v>
      </c>
    </row>
    <row r="19" spans="1:6" x14ac:dyDescent="0.3">
      <c r="A19">
        <v>18</v>
      </c>
      <c r="B19">
        <v>1204</v>
      </c>
      <c r="C19">
        <v>9.1</v>
      </c>
      <c r="D19">
        <v>56.5</v>
      </c>
      <c r="E19" t="s">
        <v>31</v>
      </c>
      <c r="F19" t="s">
        <v>32</v>
      </c>
    </row>
    <row r="20" spans="1:6" x14ac:dyDescent="0.3">
      <c r="A20">
        <v>19</v>
      </c>
      <c r="B20">
        <v>2023.9</v>
      </c>
      <c r="C20">
        <v>9.6999999999999993</v>
      </c>
      <c r="D20">
        <v>59.6</v>
      </c>
      <c r="E20" t="s">
        <v>17</v>
      </c>
      <c r="F20" t="s">
        <v>18</v>
      </c>
    </row>
    <row r="21" spans="1:6" x14ac:dyDescent="0.3">
      <c r="A21">
        <v>20</v>
      </c>
      <c r="B21">
        <v>1892.3</v>
      </c>
      <c r="C21">
        <v>9</v>
      </c>
      <c r="D21">
        <v>59.4</v>
      </c>
      <c r="E21" t="s">
        <v>13</v>
      </c>
      <c r="F21" t="s">
        <v>14</v>
      </c>
    </row>
    <row r="22" spans="1:6" x14ac:dyDescent="0.3">
      <c r="A22">
        <v>21</v>
      </c>
      <c r="B22">
        <v>1967.6</v>
      </c>
      <c r="C22">
        <v>9.9</v>
      </c>
      <c r="D22">
        <v>59.1</v>
      </c>
      <c r="E22" t="s">
        <v>13</v>
      </c>
      <c r="F22" t="s">
        <v>14</v>
      </c>
    </row>
    <row r="23" spans="1:6" x14ac:dyDescent="0.3">
      <c r="A23">
        <v>22</v>
      </c>
      <c r="B23">
        <v>1018.9</v>
      </c>
      <c r="C23">
        <v>9.1</v>
      </c>
      <c r="D23">
        <v>58.3</v>
      </c>
      <c r="E23" t="s">
        <v>33</v>
      </c>
      <c r="F23" t="s">
        <v>34</v>
      </c>
    </row>
    <row r="24" spans="1:6" x14ac:dyDescent="0.3">
      <c r="A24">
        <v>23</v>
      </c>
      <c r="B24">
        <v>1542.4</v>
      </c>
      <c r="C24">
        <v>9.3000000000000007</v>
      </c>
      <c r="D24">
        <v>58.2</v>
      </c>
      <c r="E24" t="s">
        <v>15</v>
      </c>
      <c r="F24" t="s">
        <v>16</v>
      </c>
    </row>
    <row r="25" spans="1:6" x14ac:dyDescent="0.3">
      <c r="A25">
        <v>24</v>
      </c>
      <c r="B25">
        <v>1890.4</v>
      </c>
      <c r="C25">
        <v>9.5</v>
      </c>
      <c r="D25">
        <v>60.3</v>
      </c>
      <c r="E25" t="s">
        <v>35</v>
      </c>
      <c r="F25" t="s">
        <v>36</v>
      </c>
    </row>
    <row r="26" spans="1:6" x14ac:dyDescent="0.3">
      <c r="A26">
        <v>25</v>
      </c>
      <c r="E26" t="s">
        <v>19</v>
      </c>
    </row>
    <row r="27" spans="1:6" x14ac:dyDescent="0.3">
      <c r="A27">
        <v>26</v>
      </c>
      <c r="B27">
        <v>368.4</v>
      </c>
      <c r="C27">
        <v>8.6</v>
      </c>
      <c r="D27">
        <v>52</v>
      </c>
      <c r="E27" t="s">
        <v>29</v>
      </c>
      <c r="F27" t="s">
        <v>30</v>
      </c>
    </row>
    <row r="28" spans="1:6" x14ac:dyDescent="0.3">
      <c r="A28">
        <v>27</v>
      </c>
      <c r="B28">
        <v>517.79999999999995</v>
      </c>
      <c r="C28">
        <v>9</v>
      </c>
      <c r="D28">
        <v>56.2</v>
      </c>
      <c r="E28" t="s">
        <v>37</v>
      </c>
      <c r="F28" t="s">
        <v>38</v>
      </c>
    </row>
    <row r="29" spans="1:6" x14ac:dyDescent="0.3">
      <c r="A29">
        <v>28</v>
      </c>
      <c r="B29">
        <v>1402.6</v>
      </c>
      <c r="C29">
        <v>9.5</v>
      </c>
      <c r="D29">
        <v>58.2</v>
      </c>
      <c r="E29" t="s">
        <v>25</v>
      </c>
      <c r="F29" t="s">
        <v>26</v>
      </c>
    </row>
    <row r="30" spans="1:6" x14ac:dyDescent="0.3">
      <c r="A30">
        <v>29</v>
      </c>
      <c r="B30">
        <v>1242.9000000000001</v>
      </c>
      <c r="C30">
        <v>9.6</v>
      </c>
      <c r="D30">
        <v>57.6</v>
      </c>
      <c r="E30" t="s">
        <v>39</v>
      </c>
      <c r="F30" t="s">
        <v>40</v>
      </c>
    </row>
    <row r="31" spans="1:6" x14ac:dyDescent="0.3">
      <c r="A31">
        <v>30</v>
      </c>
      <c r="B31">
        <v>1024.4000000000001</v>
      </c>
      <c r="C31">
        <v>8.8000000000000007</v>
      </c>
      <c r="D31">
        <v>57</v>
      </c>
      <c r="E31" t="s">
        <v>41</v>
      </c>
      <c r="F31" t="s">
        <v>42</v>
      </c>
    </row>
    <row r="32" spans="1:6" x14ac:dyDescent="0.3">
      <c r="A32">
        <v>31</v>
      </c>
      <c r="B32">
        <v>770.8</v>
      </c>
      <c r="C32">
        <v>9.6</v>
      </c>
      <c r="D32">
        <v>58.3</v>
      </c>
      <c r="E32" t="s">
        <v>24</v>
      </c>
      <c r="F32" t="s">
        <v>14</v>
      </c>
    </row>
    <row r="33" spans="1:6" x14ac:dyDescent="0.3">
      <c r="A33">
        <v>32</v>
      </c>
      <c r="B33">
        <v>1815.9</v>
      </c>
      <c r="C33">
        <v>9.3000000000000007</v>
      </c>
      <c r="D33">
        <v>59.2</v>
      </c>
      <c r="E33" t="s">
        <v>22</v>
      </c>
      <c r="F33" t="s">
        <v>23</v>
      </c>
    </row>
    <row r="34" spans="1:6" x14ac:dyDescent="0.3">
      <c r="A34">
        <v>33</v>
      </c>
      <c r="B34">
        <v>1432.5</v>
      </c>
      <c r="C34">
        <v>9.3000000000000007</v>
      </c>
      <c r="D34">
        <v>58.6</v>
      </c>
      <c r="E34" t="s">
        <v>43</v>
      </c>
      <c r="F34" t="s">
        <v>44</v>
      </c>
    </row>
    <row r="35" spans="1:6" x14ac:dyDescent="0.3">
      <c r="A35">
        <v>34</v>
      </c>
      <c r="B35">
        <v>1618.5</v>
      </c>
      <c r="C35">
        <v>9.3000000000000007</v>
      </c>
      <c r="D35">
        <v>58.4</v>
      </c>
      <c r="E35" t="s">
        <v>41</v>
      </c>
      <c r="F35" t="s">
        <v>42</v>
      </c>
    </row>
    <row r="36" spans="1:6" x14ac:dyDescent="0.3">
      <c r="A36">
        <v>35</v>
      </c>
      <c r="B36">
        <v>1873.6</v>
      </c>
      <c r="C36">
        <v>9.6</v>
      </c>
      <c r="D36">
        <v>59.2</v>
      </c>
      <c r="E36" t="s">
        <v>45</v>
      </c>
      <c r="F36" t="s">
        <v>46</v>
      </c>
    </row>
    <row r="37" spans="1:6" x14ac:dyDescent="0.3">
      <c r="A37">
        <v>36</v>
      </c>
      <c r="B37">
        <v>1986.8</v>
      </c>
      <c r="C37">
        <v>9.4</v>
      </c>
      <c r="D37">
        <v>60.5</v>
      </c>
      <c r="E37" t="s">
        <v>35</v>
      </c>
      <c r="F37" t="s">
        <v>36</v>
      </c>
    </row>
    <row r="38" spans="1:6" x14ac:dyDescent="0.3">
      <c r="A38">
        <v>37</v>
      </c>
      <c r="B38">
        <v>1659.3</v>
      </c>
      <c r="C38">
        <v>8.9</v>
      </c>
      <c r="D38">
        <v>59.2</v>
      </c>
      <c r="E38" t="s">
        <v>11</v>
      </c>
      <c r="F38" t="s">
        <v>12</v>
      </c>
    </row>
    <row r="39" spans="1:6" x14ac:dyDescent="0.3">
      <c r="A39">
        <v>38</v>
      </c>
      <c r="B39">
        <v>1439.2</v>
      </c>
      <c r="C39">
        <v>9.5</v>
      </c>
      <c r="D39">
        <v>55.3</v>
      </c>
      <c r="E39" t="s">
        <v>20</v>
      </c>
      <c r="F39" t="s">
        <v>21</v>
      </c>
    </row>
    <row r="40" spans="1:6" x14ac:dyDescent="0.3">
      <c r="A40">
        <v>39</v>
      </c>
      <c r="B40">
        <v>1588.3</v>
      </c>
      <c r="C40">
        <v>9.5</v>
      </c>
      <c r="D40">
        <v>57.4</v>
      </c>
      <c r="E40" t="s">
        <v>25</v>
      </c>
      <c r="F40" t="s">
        <v>26</v>
      </c>
    </row>
    <row r="41" spans="1:6" x14ac:dyDescent="0.3">
      <c r="A41">
        <v>40</v>
      </c>
      <c r="B41">
        <v>1526.7</v>
      </c>
      <c r="C41">
        <v>9</v>
      </c>
      <c r="D41">
        <v>55.9</v>
      </c>
      <c r="E41" t="s">
        <v>47</v>
      </c>
      <c r="F41" t="s">
        <v>48</v>
      </c>
    </row>
    <row r="42" spans="1:6" x14ac:dyDescent="0.3">
      <c r="A42">
        <v>41</v>
      </c>
      <c r="B42">
        <v>871.2</v>
      </c>
      <c r="C42">
        <v>8.4</v>
      </c>
      <c r="D42">
        <v>51.5</v>
      </c>
      <c r="E42" t="s">
        <v>29</v>
      </c>
      <c r="F42" t="s">
        <v>30</v>
      </c>
    </row>
    <row r="43" spans="1:6" x14ac:dyDescent="0.3">
      <c r="A43">
        <v>42</v>
      </c>
      <c r="B43">
        <v>1469.9</v>
      </c>
      <c r="C43">
        <v>9.3000000000000007</v>
      </c>
      <c r="D43">
        <v>58.4</v>
      </c>
      <c r="E43" t="s">
        <v>13</v>
      </c>
      <c r="F43" t="s">
        <v>14</v>
      </c>
    </row>
    <row r="44" spans="1:6" x14ac:dyDescent="0.3">
      <c r="A44">
        <v>43</v>
      </c>
      <c r="B44">
        <v>1586.1</v>
      </c>
      <c r="C44">
        <v>9.3000000000000007</v>
      </c>
      <c r="D44">
        <v>57.8</v>
      </c>
      <c r="E44" t="s">
        <v>13</v>
      </c>
      <c r="F44" t="s">
        <v>14</v>
      </c>
    </row>
    <row r="45" spans="1:6" x14ac:dyDescent="0.3">
      <c r="A45">
        <v>44</v>
      </c>
      <c r="E45" t="s">
        <v>19</v>
      </c>
    </row>
    <row r="46" spans="1:6" x14ac:dyDescent="0.3">
      <c r="A46">
        <v>45</v>
      </c>
      <c r="B46" s="2">
        <v>1200</v>
      </c>
      <c r="C46" s="2">
        <v>9.1999999999999993</v>
      </c>
      <c r="D46" s="2">
        <v>56</v>
      </c>
      <c r="E46" t="s">
        <v>49</v>
      </c>
      <c r="F46" t="s">
        <v>50</v>
      </c>
    </row>
    <row r="47" spans="1:6" x14ac:dyDescent="0.3">
      <c r="A47">
        <v>46</v>
      </c>
      <c r="B47">
        <v>1096.7</v>
      </c>
      <c r="C47">
        <v>7.9</v>
      </c>
      <c r="D47">
        <v>56.8</v>
      </c>
      <c r="E47" t="s">
        <v>20</v>
      </c>
      <c r="F47" t="s">
        <v>21</v>
      </c>
    </row>
    <row r="48" spans="1:6" x14ac:dyDescent="0.3">
      <c r="A48">
        <v>47</v>
      </c>
      <c r="B48">
        <v>788</v>
      </c>
      <c r="C48">
        <v>9.1</v>
      </c>
      <c r="D48">
        <v>58.5</v>
      </c>
      <c r="E48" t="s">
        <v>22</v>
      </c>
      <c r="F48" t="s">
        <v>23</v>
      </c>
    </row>
    <row r="49" spans="1:6" x14ac:dyDescent="0.3">
      <c r="A49">
        <v>48</v>
      </c>
      <c r="B49">
        <v>346.2</v>
      </c>
      <c r="C49">
        <v>9.1999999999999993</v>
      </c>
      <c r="D49">
        <v>57.5</v>
      </c>
      <c r="E49" t="s">
        <v>15</v>
      </c>
      <c r="F49" t="s">
        <v>16</v>
      </c>
    </row>
    <row r="50" spans="1:6" x14ac:dyDescent="0.3">
      <c r="A50">
        <v>49</v>
      </c>
      <c r="E50" t="s">
        <v>19</v>
      </c>
    </row>
    <row r="51" spans="1:6" x14ac:dyDescent="0.3">
      <c r="A51">
        <v>50</v>
      </c>
      <c r="B51">
        <v>1355.4</v>
      </c>
      <c r="C51">
        <v>9.1999999999999993</v>
      </c>
      <c r="D51">
        <v>55.8</v>
      </c>
      <c r="E51" t="s">
        <v>51</v>
      </c>
      <c r="F51" t="s">
        <v>52</v>
      </c>
    </row>
    <row r="52" spans="1:6" x14ac:dyDescent="0.3">
      <c r="A52">
        <v>51</v>
      </c>
      <c r="B52">
        <v>1375.9</v>
      </c>
      <c r="C52">
        <v>9.3000000000000007</v>
      </c>
      <c r="D52">
        <v>57.7</v>
      </c>
      <c r="E52" t="s">
        <v>53</v>
      </c>
      <c r="F52" t="s">
        <v>54</v>
      </c>
    </row>
    <row r="53" spans="1:6" x14ac:dyDescent="0.3">
      <c r="A53">
        <v>52</v>
      </c>
      <c r="B53">
        <v>1380.2</v>
      </c>
      <c r="C53">
        <v>9.1999999999999993</v>
      </c>
      <c r="D53">
        <v>59.1</v>
      </c>
      <c r="E53" t="s">
        <v>55</v>
      </c>
      <c r="F53" t="s">
        <v>56</v>
      </c>
    </row>
    <row r="54" spans="1:6" x14ac:dyDescent="0.3">
      <c r="A54">
        <v>53</v>
      </c>
      <c r="B54">
        <v>1043.9000000000001</v>
      </c>
      <c r="C54">
        <v>9.6999999999999993</v>
      </c>
      <c r="D54">
        <v>57</v>
      </c>
      <c r="E54" t="s">
        <v>41</v>
      </c>
      <c r="F54" t="s">
        <v>42</v>
      </c>
    </row>
    <row r="55" spans="1:6" x14ac:dyDescent="0.3">
      <c r="A55">
        <v>54</v>
      </c>
      <c r="B55">
        <v>741.7</v>
      </c>
      <c r="C55">
        <v>9.1</v>
      </c>
      <c r="D55">
        <v>54.8</v>
      </c>
      <c r="E55" t="s">
        <v>13</v>
      </c>
      <c r="F55" t="s">
        <v>14</v>
      </c>
    </row>
    <row r="56" spans="1:6" x14ac:dyDescent="0.3">
      <c r="A56">
        <v>55</v>
      </c>
      <c r="B56">
        <v>603.79999999999995</v>
      </c>
      <c r="C56">
        <v>9.5</v>
      </c>
      <c r="D56">
        <v>56.5</v>
      </c>
      <c r="E56" t="s">
        <v>13</v>
      </c>
      <c r="F56" t="s">
        <v>14</v>
      </c>
    </row>
    <row r="57" spans="1:6" x14ac:dyDescent="0.3">
      <c r="A57">
        <v>56</v>
      </c>
      <c r="B57">
        <v>1192.0999999999999</v>
      </c>
      <c r="C57">
        <v>9.1999999999999993</v>
      </c>
      <c r="D57">
        <v>58.9</v>
      </c>
      <c r="E57" t="s">
        <v>57</v>
      </c>
      <c r="F57" t="s">
        <v>58</v>
      </c>
    </row>
    <row r="58" spans="1:6" x14ac:dyDescent="0.3">
      <c r="A58">
        <v>57</v>
      </c>
      <c r="B58">
        <v>1339.1</v>
      </c>
      <c r="C58">
        <v>9.1</v>
      </c>
      <c r="D58">
        <v>59.4</v>
      </c>
      <c r="E58" t="s">
        <v>11</v>
      </c>
      <c r="F58" t="s">
        <v>12</v>
      </c>
    </row>
    <row r="59" spans="1:6" x14ac:dyDescent="0.3">
      <c r="A59">
        <v>58</v>
      </c>
      <c r="B59">
        <v>147.5</v>
      </c>
      <c r="C59" t="s">
        <v>60</v>
      </c>
      <c r="D59" t="s">
        <v>60</v>
      </c>
      <c r="E59" t="s">
        <v>24</v>
      </c>
      <c r="F59" t="s">
        <v>14</v>
      </c>
    </row>
    <row r="60" spans="1:6" x14ac:dyDescent="0.3">
      <c r="A60">
        <v>59</v>
      </c>
      <c r="B60">
        <v>72.8</v>
      </c>
      <c r="C60" t="s">
        <v>60</v>
      </c>
      <c r="D60" t="s">
        <v>60</v>
      </c>
      <c r="E60" t="s">
        <v>35</v>
      </c>
      <c r="F60" t="s">
        <v>36</v>
      </c>
    </row>
    <row r="61" spans="1:6" x14ac:dyDescent="0.3">
      <c r="A61">
        <v>60</v>
      </c>
      <c r="B61">
        <v>27.6</v>
      </c>
      <c r="C61" t="s">
        <v>60</v>
      </c>
      <c r="D61" t="s">
        <v>60</v>
      </c>
      <c r="E61" t="s">
        <v>17</v>
      </c>
      <c r="F61" t="s">
        <v>18</v>
      </c>
    </row>
  </sheetData>
  <pageMargins left="0.7" right="0.7" top="0.75" bottom="0.75" header="0.3" footer="0.3"/>
  <pageSetup paperSize="9" orientation="portrait" verticalDpi="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B30"/>
  <sheetViews>
    <sheetView workbookViewId="0">
      <selection activeCell="B4" sqref="B4"/>
    </sheetView>
  </sheetViews>
  <sheetFormatPr defaultRowHeight="14.4" x14ac:dyDescent="0.3"/>
  <cols>
    <col min="1" max="1" width="22.6640625" bestFit="1" customWidth="1"/>
    <col min="2" max="2" width="18.6640625" bestFit="1" customWidth="1"/>
  </cols>
  <sheetData>
    <row r="3" spans="1:2" x14ac:dyDescent="0.3">
      <c r="A3" s="3" t="s">
        <v>66</v>
      </c>
      <c r="B3" t="s">
        <v>68</v>
      </c>
    </row>
    <row r="4" spans="1:2" x14ac:dyDescent="0.3">
      <c r="A4" s="4" t="s">
        <v>30</v>
      </c>
      <c r="B4">
        <v>459.5333333333333</v>
      </c>
    </row>
    <row r="5" spans="1:2" x14ac:dyDescent="0.3">
      <c r="A5" s="4" t="s">
        <v>38</v>
      </c>
      <c r="B5">
        <v>517.79999999999995</v>
      </c>
    </row>
    <row r="6" spans="1:2" x14ac:dyDescent="0.3">
      <c r="A6" s="4" t="s">
        <v>28</v>
      </c>
      <c r="B6">
        <v>28.6</v>
      </c>
    </row>
    <row r="7" spans="1:2" x14ac:dyDescent="0.3">
      <c r="A7" s="4" t="s">
        <v>54</v>
      </c>
      <c r="B7">
        <v>1375.9</v>
      </c>
    </row>
    <row r="8" spans="1:2" x14ac:dyDescent="0.3">
      <c r="A8" s="4" t="s">
        <v>18</v>
      </c>
      <c r="B8">
        <v>991.36666666666667</v>
      </c>
    </row>
    <row r="9" spans="1:2" x14ac:dyDescent="0.3">
      <c r="A9" s="4" t="s">
        <v>46</v>
      </c>
      <c r="B9">
        <v>1873.6</v>
      </c>
    </row>
    <row r="10" spans="1:2" x14ac:dyDescent="0.3">
      <c r="A10" s="4" t="s">
        <v>6</v>
      </c>
      <c r="B10">
        <v>787.7</v>
      </c>
    </row>
    <row r="11" spans="1:2" x14ac:dyDescent="0.3">
      <c r="A11" s="4" t="s">
        <v>48</v>
      </c>
      <c r="B11">
        <v>1526.7</v>
      </c>
    </row>
    <row r="12" spans="1:2" x14ac:dyDescent="0.3">
      <c r="A12" s="4" t="s">
        <v>42</v>
      </c>
      <c r="B12">
        <v>1228.9333333333334</v>
      </c>
    </row>
    <row r="13" spans="1:2" x14ac:dyDescent="0.3">
      <c r="A13" s="4" t="s">
        <v>52</v>
      </c>
      <c r="B13">
        <v>1355.4</v>
      </c>
    </row>
    <row r="14" spans="1:2" x14ac:dyDescent="0.3">
      <c r="A14" s="4" t="s">
        <v>36</v>
      </c>
      <c r="B14">
        <v>1316.6666666666667</v>
      </c>
    </row>
    <row r="15" spans="1:2" x14ac:dyDescent="0.3">
      <c r="A15" s="4" t="s">
        <v>32</v>
      </c>
      <c r="B15">
        <v>1204</v>
      </c>
    </row>
    <row r="16" spans="1:2" x14ac:dyDescent="0.3">
      <c r="A16" s="4" t="s">
        <v>12</v>
      </c>
      <c r="B16">
        <v>1372</v>
      </c>
    </row>
    <row r="17" spans="1:2" x14ac:dyDescent="0.3">
      <c r="A17" s="4" t="s">
        <v>21</v>
      </c>
      <c r="B17">
        <v>907.90000000000009</v>
      </c>
    </row>
    <row r="18" spans="1:2" x14ac:dyDescent="0.3">
      <c r="A18" s="4" t="s">
        <v>8</v>
      </c>
      <c r="B18">
        <v>346.5</v>
      </c>
    </row>
    <row r="19" spans="1:2" x14ac:dyDescent="0.3">
      <c r="A19" s="4" t="s">
        <v>10</v>
      </c>
      <c r="B19">
        <v>1162.5</v>
      </c>
    </row>
    <row r="20" spans="1:2" x14ac:dyDescent="0.3">
      <c r="A20" s="4" t="s">
        <v>34</v>
      </c>
      <c r="B20">
        <v>1018.9</v>
      </c>
    </row>
    <row r="21" spans="1:2" x14ac:dyDescent="0.3">
      <c r="A21" s="4" t="s">
        <v>58</v>
      </c>
      <c r="B21">
        <v>1192.0999999999999</v>
      </c>
    </row>
    <row r="22" spans="1:2" x14ac:dyDescent="0.3">
      <c r="A22" s="4" t="s">
        <v>14</v>
      </c>
      <c r="B22">
        <v>1316.95</v>
      </c>
    </row>
    <row r="23" spans="1:2" x14ac:dyDescent="0.3">
      <c r="A23" s="4" t="s">
        <v>69</v>
      </c>
      <c r="B23">
        <v>755.125</v>
      </c>
    </row>
    <row r="24" spans="1:2" x14ac:dyDescent="0.3">
      <c r="A24" s="4" t="s">
        <v>26</v>
      </c>
      <c r="B24">
        <v>1495.4499999999998</v>
      </c>
    </row>
    <row r="25" spans="1:2" x14ac:dyDescent="0.3">
      <c r="A25" s="4" t="s">
        <v>44</v>
      </c>
      <c r="B25">
        <v>1432.5</v>
      </c>
    </row>
    <row r="26" spans="1:2" x14ac:dyDescent="0.3">
      <c r="A26" s="4" t="s">
        <v>23</v>
      </c>
      <c r="B26">
        <v>992.56666666666672</v>
      </c>
    </row>
    <row r="27" spans="1:2" x14ac:dyDescent="0.3">
      <c r="A27" s="4" t="s">
        <v>40</v>
      </c>
      <c r="B27">
        <v>1242.9000000000001</v>
      </c>
    </row>
    <row r="28" spans="1:2" x14ac:dyDescent="0.3">
      <c r="A28" s="4" t="s">
        <v>16</v>
      </c>
      <c r="B28">
        <v>842.66666666666663</v>
      </c>
    </row>
    <row r="29" spans="1:2" x14ac:dyDescent="0.3">
      <c r="A29" s="4" t="s">
        <v>56</v>
      </c>
      <c r="B29">
        <v>1380.2</v>
      </c>
    </row>
    <row r="30" spans="1:2" x14ac:dyDescent="0.3">
      <c r="A30" s="4" t="s">
        <v>67</v>
      </c>
      <c r="B30">
        <v>1078.4277777777779</v>
      </c>
    </row>
  </sheetData>
  <pageMargins left="0.7" right="0.7" top="0.75" bottom="0.75" header="0.3" footer="0.3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B42616-A060-4616-8AF4-CF3EC5B519C9}">
  <dimension ref="A1:I59"/>
  <sheetViews>
    <sheetView tabSelected="1" workbookViewId="0">
      <selection activeCell="K43" sqref="K43"/>
    </sheetView>
  </sheetViews>
  <sheetFormatPr defaultRowHeight="14.4" x14ac:dyDescent="0.3"/>
  <cols>
    <col min="3" max="4" width="9.109375"/>
  </cols>
  <sheetData>
    <row r="1" spans="1:9" ht="43.2" x14ac:dyDescent="0.3">
      <c r="A1" s="6" t="s">
        <v>72</v>
      </c>
      <c r="B1" s="7" t="s">
        <v>73</v>
      </c>
      <c r="C1" s="6" t="s">
        <v>2</v>
      </c>
      <c r="D1" s="6" t="s">
        <v>80</v>
      </c>
      <c r="E1" s="6" t="s">
        <v>74</v>
      </c>
      <c r="F1" s="6" t="s">
        <v>75</v>
      </c>
      <c r="G1" s="6" t="s">
        <v>76</v>
      </c>
      <c r="H1" s="6" t="s">
        <v>77</v>
      </c>
      <c r="I1" s="6" t="s">
        <v>78</v>
      </c>
    </row>
    <row r="2" spans="1:9" x14ac:dyDescent="0.3">
      <c r="A2">
        <v>1</v>
      </c>
      <c r="B2" s="8">
        <v>787.7</v>
      </c>
      <c r="C2">
        <v>9.6</v>
      </c>
      <c r="D2">
        <f>B2-(B2*C2/100)</f>
        <v>712.08080000000007</v>
      </c>
      <c r="E2">
        <v>15</v>
      </c>
      <c r="G2">
        <f t="shared" ref="G2:G33" si="0">E2-F2</f>
        <v>15</v>
      </c>
      <c r="H2">
        <f>(D2/1000)/G2</f>
        <v>4.747205333333334E-2</v>
      </c>
      <c r="I2">
        <f>(H2*10000)/1000</f>
        <v>0.47472053333333336</v>
      </c>
    </row>
    <row r="3" spans="1:9" x14ac:dyDescent="0.3">
      <c r="A3">
        <v>2</v>
      </c>
      <c r="B3" s="8">
        <v>346.5</v>
      </c>
      <c r="C3">
        <v>8.6999999999999993</v>
      </c>
      <c r="D3">
        <f t="shared" ref="D3:D57" si="1">B3-(B3*C3/100)</f>
        <v>316.35450000000003</v>
      </c>
      <c r="E3">
        <v>15</v>
      </c>
      <c r="G3">
        <f t="shared" si="0"/>
        <v>15</v>
      </c>
      <c r="H3">
        <f t="shared" ref="H3:H54" si="2">(D3/1000)/G3</f>
        <v>2.1090300000000003E-2</v>
      </c>
      <c r="I3">
        <f t="shared" ref="I3:I54" si="3">(H3*10000)/1000</f>
        <v>0.21090300000000001</v>
      </c>
    </row>
    <row r="4" spans="1:9" x14ac:dyDescent="0.3">
      <c r="A4">
        <v>3</v>
      </c>
      <c r="B4" s="8">
        <v>1162.5</v>
      </c>
      <c r="C4">
        <v>9.6999999999999993</v>
      </c>
      <c r="D4">
        <f t="shared" si="1"/>
        <v>1049.7375</v>
      </c>
      <c r="E4">
        <v>15</v>
      </c>
      <c r="G4">
        <f t="shared" si="0"/>
        <v>15</v>
      </c>
      <c r="H4">
        <f t="shared" si="2"/>
        <v>6.9982500000000003E-2</v>
      </c>
      <c r="I4">
        <f t="shared" si="3"/>
        <v>0.69982500000000003</v>
      </c>
    </row>
    <row r="5" spans="1:9" x14ac:dyDescent="0.3">
      <c r="A5">
        <v>4</v>
      </c>
      <c r="B5" s="8">
        <v>1117.5999999999999</v>
      </c>
      <c r="C5">
        <v>9.1</v>
      </c>
      <c r="D5">
        <f t="shared" si="1"/>
        <v>1015.8983999999999</v>
      </c>
      <c r="E5">
        <v>15</v>
      </c>
      <c r="G5">
        <f t="shared" si="0"/>
        <v>15</v>
      </c>
      <c r="H5">
        <f t="shared" si="2"/>
        <v>6.7726560000000005E-2</v>
      </c>
      <c r="I5">
        <f t="shared" si="3"/>
        <v>0.67726560000000002</v>
      </c>
    </row>
    <row r="6" spans="1:9" x14ac:dyDescent="0.3">
      <c r="A6">
        <v>5</v>
      </c>
      <c r="B6" s="8">
        <v>1382.5</v>
      </c>
      <c r="C6">
        <v>9.3000000000000007</v>
      </c>
      <c r="D6">
        <f t="shared" si="1"/>
        <v>1253.9275</v>
      </c>
      <c r="E6">
        <v>15</v>
      </c>
      <c r="G6">
        <f t="shared" si="0"/>
        <v>15</v>
      </c>
      <c r="H6">
        <f t="shared" si="2"/>
        <v>8.3595166666666679E-2</v>
      </c>
      <c r="I6">
        <f t="shared" si="3"/>
        <v>0.83595166666666687</v>
      </c>
    </row>
    <row r="7" spans="1:9" x14ac:dyDescent="0.3">
      <c r="A7">
        <v>6</v>
      </c>
      <c r="B7" s="8">
        <v>639.4</v>
      </c>
      <c r="C7">
        <v>9.6</v>
      </c>
      <c r="D7">
        <f t="shared" si="1"/>
        <v>578.01760000000002</v>
      </c>
      <c r="E7">
        <v>15</v>
      </c>
      <c r="G7">
        <f t="shared" si="0"/>
        <v>15</v>
      </c>
      <c r="H7">
        <f t="shared" si="2"/>
        <v>3.8534506666666669E-2</v>
      </c>
      <c r="I7">
        <f t="shared" si="3"/>
        <v>0.38534506666666668</v>
      </c>
    </row>
    <row r="8" spans="1:9" x14ac:dyDescent="0.3">
      <c r="A8">
        <v>7</v>
      </c>
      <c r="B8" s="8">
        <v>922.6</v>
      </c>
      <c r="C8">
        <v>9.3000000000000007</v>
      </c>
      <c r="D8">
        <f t="shared" si="1"/>
        <v>836.79820000000007</v>
      </c>
      <c r="E8">
        <v>15</v>
      </c>
      <c r="G8">
        <f t="shared" si="0"/>
        <v>15</v>
      </c>
      <c r="H8">
        <f t="shared" si="2"/>
        <v>5.5786546666666673E-2</v>
      </c>
      <c r="I8">
        <f t="shared" si="3"/>
        <v>0.5578654666666667</v>
      </c>
    </row>
    <row r="9" spans="1:9" x14ac:dyDescent="0.3">
      <c r="A9">
        <v>9</v>
      </c>
      <c r="B9" s="8">
        <v>891.7</v>
      </c>
      <c r="C9">
        <v>9.8000000000000007</v>
      </c>
      <c r="D9">
        <f t="shared" si="1"/>
        <v>804.3134</v>
      </c>
      <c r="E9">
        <v>15</v>
      </c>
      <c r="G9">
        <f t="shared" si="0"/>
        <v>15</v>
      </c>
      <c r="H9">
        <f t="shared" si="2"/>
        <v>5.3620893333333329E-2</v>
      </c>
      <c r="I9">
        <f t="shared" si="3"/>
        <v>0.5362089333333333</v>
      </c>
    </row>
    <row r="10" spans="1:9" x14ac:dyDescent="0.3">
      <c r="A10">
        <v>10</v>
      </c>
      <c r="B10" s="8">
        <v>138.19999999999999</v>
      </c>
      <c r="C10" t="s">
        <v>60</v>
      </c>
      <c r="D10" t="e">
        <f t="shared" si="1"/>
        <v>#VALUE!</v>
      </c>
      <c r="E10">
        <v>15</v>
      </c>
      <c r="G10">
        <f t="shared" si="0"/>
        <v>15</v>
      </c>
    </row>
    <row r="11" spans="1:9" x14ac:dyDescent="0.3">
      <c r="A11">
        <v>11</v>
      </c>
      <c r="B11" s="8">
        <v>373.8</v>
      </c>
      <c r="C11">
        <v>9</v>
      </c>
      <c r="D11">
        <f t="shared" si="1"/>
        <v>340.15800000000002</v>
      </c>
      <c r="E11">
        <v>15</v>
      </c>
      <c r="F11">
        <v>1.08</v>
      </c>
      <c r="G11">
        <f t="shared" si="0"/>
        <v>13.92</v>
      </c>
      <c r="H11">
        <f t="shared" si="2"/>
        <v>2.4436637931034483E-2</v>
      </c>
      <c r="I11">
        <f t="shared" si="3"/>
        <v>0.24436637931034483</v>
      </c>
    </row>
    <row r="12" spans="1:9" x14ac:dyDescent="0.3">
      <c r="A12">
        <v>12</v>
      </c>
      <c r="B12" s="8">
        <v>548.9</v>
      </c>
      <c r="C12">
        <v>9.4</v>
      </c>
      <c r="D12">
        <f t="shared" si="1"/>
        <v>497.30340000000001</v>
      </c>
      <c r="E12">
        <v>15</v>
      </c>
      <c r="G12">
        <f t="shared" si="0"/>
        <v>15</v>
      </c>
      <c r="H12">
        <f t="shared" si="2"/>
        <v>3.3153559999999999E-2</v>
      </c>
      <c r="I12">
        <f t="shared" si="3"/>
        <v>0.33153559999999999</v>
      </c>
    </row>
    <row r="13" spans="1:9" x14ac:dyDescent="0.3">
      <c r="A13">
        <v>13</v>
      </c>
      <c r="B13" s="2">
        <v>300</v>
      </c>
      <c r="C13" s="2">
        <v>9.5</v>
      </c>
      <c r="D13">
        <f t="shared" si="1"/>
        <v>271.5</v>
      </c>
      <c r="E13">
        <v>15</v>
      </c>
      <c r="G13">
        <f t="shared" si="0"/>
        <v>15</v>
      </c>
      <c r="H13">
        <f t="shared" si="2"/>
        <v>1.8100000000000002E-2</v>
      </c>
      <c r="I13">
        <f t="shared" si="3"/>
        <v>0.18100000000000002</v>
      </c>
    </row>
    <row r="14" spans="1:9" x14ac:dyDescent="0.3">
      <c r="A14">
        <v>14</v>
      </c>
      <c r="B14" s="8">
        <v>28.6</v>
      </c>
      <c r="C14" t="s">
        <v>60</v>
      </c>
      <c r="D14" t="e">
        <f t="shared" si="1"/>
        <v>#VALUE!</v>
      </c>
      <c r="E14">
        <v>15</v>
      </c>
      <c r="G14">
        <f t="shared" si="0"/>
        <v>15</v>
      </c>
    </row>
    <row r="15" spans="1:9" x14ac:dyDescent="0.3">
      <c r="A15">
        <v>15</v>
      </c>
      <c r="B15" s="8">
        <v>139</v>
      </c>
      <c r="C15">
        <v>8.5</v>
      </c>
      <c r="D15">
        <f t="shared" si="1"/>
        <v>127.185</v>
      </c>
      <c r="E15">
        <v>15</v>
      </c>
      <c r="G15">
        <f t="shared" si="0"/>
        <v>15</v>
      </c>
      <c r="H15">
        <f t="shared" si="2"/>
        <v>8.4789999999999987E-3</v>
      </c>
      <c r="I15">
        <f t="shared" si="3"/>
        <v>8.478999999999999E-2</v>
      </c>
    </row>
    <row r="16" spans="1:9" x14ac:dyDescent="0.3">
      <c r="A16">
        <v>16</v>
      </c>
      <c r="B16" s="8">
        <v>957.5</v>
      </c>
      <c r="C16">
        <v>8.8000000000000007</v>
      </c>
      <c r="D16">
        <f t="shared" si="1"/>
        <v>873.24</v>
      </c>
      <c r="E16">
        <v>15</v>
      </c>
      <c r="G16">
        <f t="shared" si="0"/>
        <v>15</v>
      </c>
      <c r="H16">
        <f t="shared" si="2"/>
        <v>5.8216000000000004E-2</v>
      </c>
      <c r="I16">
        <f t="shared" si="3"/>
        <v>0.58216000000000012</v>
      </c>
    </row>
    <row r="17" spans="1:9" x14ac:dyDescent="0.3">
      <c r="A17">
        <v>17</v>
      </c>
      <c r="B17" s="8">
        <v>1553.3</v>
      </c>
      <c r="C17">
        <v>9.1999999999999993</v>
      </c>
      <c r="D17">
        <f t="shared" si="1"/>
        <v>1410.3964000000001</v>
      </c>
      <c r="E17">
        <v>15</v>
      </c>
      <c r="G17">
        <f t="shared" si="0"/>
        <v>15</v>
      </c>
      <c r="H17">
        <f t="shared" si="2"/>
        <v>9.4026426666666663E-2</v>
      </c>
      <c r="I17">
        <f t="shared" si="3"/>
        <v>0.94026426666666663</v>
      </c>
    </row>
    <row r="18" spans="1:9" x14ac:dyDescent="0.3">
      <c r="A18">
        <v>18</v>
      </c>
      <c r="B18" s="8">
        <v>1204</v>
      </c>
      <c r="C18">
        <v>9.1</v>
      </c>
      <c r="D18">
        <f t="shared" si="1"/>
        <v>1094.4359999999999</v>
      </c>
      <c r="E18">
        <v>15</v>
      </c>
      <c r="G18">
        <f t="shared" si="0"/>
        <v>15</v>
      </c>
      <c r="H18">
        <f t="shared" si="2"/>
        <v>7.2962399999999997E-2</v>
      </c>
      <c r="I18">
        <f t="shared" si="3"/>
        <v>0.72962400000000005</v>
      </c>
    </row>
    <row r="19" spans="1:9" x14ac:dyDescent="0.3">
      <c r="A19">
        <v>19</v>
      </c>
      <c r="B19" s="8">
        <v>2023.9</v>
      </c>
      <c r="C19">
        <v>9.6999999999999993</v>
      </c>
      <c r="D19">
        <f t="shared" si="1"/>
        <v>1827.5817000000002</v>
      </c>
      <c r="E19">
        <v>15</v>
      </c>
      <c r="G19">
        <f t="shared" si="0"/>
        <v>15</v>
      </c>
      <c r="H19">
        <f t="shared" si="2"/>
        <v>0.12183878000000001</v>
      </c>
      <c r="I19">
        <f t="shared" si="3"/>
        <v>1.2183877999999999</v>
      </c>
    </row>
    <row r="20" spans="1:9" x14ac:dyDescent="0.3">
      <c r="A20">
        <v>20</v>
      </c>
      <c r="B20" s="8">
        <v>1892.3</v>
      </c>
      <c r="C20">
        <v>9</v>
      </c>
      <c r="D20">
        <f t="shared" si="1"/>
        <v>1721.9929999999999</v>
      </c>
      <c r="E20">
        <v>15</v>
      </c>
      <c r="G20">
        <f t="shared" si="0"/>
        <v>15</v>
      </c>
      <c r="H20">
        <f t="shared" si="2"/>
        <v>0.11479953333333333</v>
      </c>
      <c r="I20">
        <f t="shared" si="3"/>
        <v>1.1479953333333333</v>
      </c>
    </row>
    <row r="21" spans="1:9" x14ac:dyDescent="0.3">
      <c r="A21">
        <v>21</v>
      </c>
      <c r="B21" s="8">
        <v>1967.6</v>
      </c>
      <c r="C21">
        <v>9.9</v>
      </c>
      <c r="D21">
        <f t="shared" si="1"/>
        <v>1772.8075999999999</v>
      </c>
      <c r="E21">
        <v>15</v>
      </c>
      <c r="G21">
        <f t="shared" si="0"/>
        <v>15</v>
      </c>
      <c r="H21">
        <f t="shared" si="2"/>
        <v>0.11818717333333333</v>
      </c>
      <c r="I21">
        <f t="shared" si="3"/>
        <v>1.1818717333333331</v>
      </c>
    </row>
    <row r="22" spans="1:9" x14ac:dyDescent="0.3">
      <c r="A22">
        <v>22</v>
      </c>
      <c r="B22" s="8">
        <v>1018.9</v>
      </c>
      <c r="C22">
        <v>9.1</v>
      </c>
      <c r="D22">
        <f t="shared" si="1"/>
        <v>926.18010000000004</v>
      </c>
      <c r="E22">
        <v>15</v>
      </c>
      <c r="G22">
        <f t="shared" si="0"/>
        <v>15</v>
      </c>
      <c r="H22">
        <f t="shared" si="2"/>
        <v>6.1745340000000003E-2</v>
      </c>
      <c r="I22">
        <f t="shared" si="3"/>
        <v>0.61745340000000004</v>
      </c>
    </row>
    <row r="23" spans="1:9" x14ac:dyDescent="0.3">
      <c r="A23">
        <v>23</v>
      </c>
      <c r="B23" s="8">
        <v>1542.4</v>
      </c>
      <c r="C23">
        <v>9.3000000000000007</v>
      </c>
      <c r="D23">
        <f t="shared" si="1"/>
        <v>1398.9568000000002</v>
      </c>
      <c r="E23">
        <v>15</v>
      </c>
      <c r="G23">
        <f t="shared" si="0"/>
        <v>15</v>
      </c>
      <c r="H23">
        <f t="shared" si="2"/>
        <v>9.3263786666666668E-2</v>
      </c>
      <c r="I23">
        <f t="shared" si="3"/>
        <v>0.9326378666666667</v>
      </c>
    </row>
    <row r="24" spans="1:9" x14ac:dyDescent="0.3">
      <c r="A24">
        <v>24</v>
      </c>
      <c r="B24" s="8">
        <v>1890.4</v>
      </c>
      <c r="C24">
        <v>9.5</v>
      </c>
      <c r="D24">
        <f t="shared" si="1"/>
        <v>1710.8120000000001</v>
      </c>
      <c r="E24">
        <v>15</v>
      </c>
      <c r="G24">
        <f t="shared" si="0"/>
        <v>15</v>
      </c>
      <c r="H24">
        <f t="shared" si="2"/>
        <v>0.11405413333333335</v>
      </c>
      <c r="I24">
        <f t="shared" si="3"/>
        <v>1.1405413333333336</v>
      </c>
    </row>
    <row r="25" spans="1:9" x14ac:dyDescent="0.3">
      <c r="A25">
        <v>26</v>
      </c>
      <c r="B25" s="8">
        <v>368.4</v>
      </c>
      <c r="C25">
        <v>8.6</v>
      </c>
      <c r="D25">
        <f t="shared" si="1"/>
        <v>336.7176</v>
      </c>
      <c r="E25">
        <v>15</v>
      </c>
      <c r="G25">
        <f t="shared" si="0"/>
        <v>15</v>
      </c>
      <c r="H25">
        <f t="shared" si="2"/>
        <v>2.244784E-2</v>
      </c>
      <c r="I25">
        <f t="shared" si="3"/>
        <v>0.22447839999999999</v>
      </c>
    </row>
    <row r="26" spans="1:9" x14ac:dyDescent="0.3">
      <c r="A26">
        <v>27</v>
      </c>
      <c r="B26" s="8">
        <v>517.79999999999995</v>
      </c>
      <c r="C26">
        <v>9</v>
      </c>
      <c r="D26">
        <f t="shared" si="1"/>
        <v>471.19799999999998</v>
      </c>
      <c r="E26">
        <v>15</v>
      </c>
      <c r="G26">
        <f t="shared" si="0"/>
        <v>15</v>
      </c>
      <c r="H26">
        <f t="shared" si="2"/>
        <v>3.1413200000000002E-2</v>
      </c>
      <c r="I26">
        <f t="shared" si="3"/>
        <v>0.31413200000000002</v>
      </c>
    </row>
    <row r="27" spans="1:9" x14ac:dyDescent="0.3">
      <c r="A27">
        <v>28</v>
      </c>
      <c r="B27" s="8">
        <v>1402.6</v>
      </c>
      <c r="C27">
        <v>9.5</v>
      </c>
      <c r="D27">
        <f t="shared" si="1"/>
        <v>1269.3529999999998</v>
      </c>
      <c r="E27">
        <v>15</v>
      </c>
      <c r="G27">
        <f t="shared" si="0"/>
        <v>15</v>
      </c>
      <c r="H27">
        <f t="shared" si="2"/>
        <v>8.462353333333332E-2</v>
      </c>
      <c r="I27">
        <f t="shared" si="3"/>
        <v>0.84623533333333323</v>
      </c>
    </row>
    <row r="28" spans="1:9" x14ac:dyDescent="0.3">
      <c r="A28">
        <v>29</v>
      </c>
      <c r="B28" s="8">
        <v>1242.9000000000001</v>
      </c>
      <c r="C28">
        <v>9.6</v>
      </c>
      <c r="D28">
        <f t="shared" si="1"/>
        <v>1123.5816</v>
      </c>
      <c r="E28">
        <v>15</v>
      </c>
      <c r="G28">
        <f t="shared" si="0"/>
        <v>15</v>
      </c>
      <c r="H28">
        <f t="shared" si="2"/>
        <v>7.4905440000000004E-2</v>
      </c>
      <c r="I28">
        <f t="shared" si="3"/>
        <v>0.74905440000000001</v>
      </c>
    </row>
    <row r="29" spans="1:9" x14ac:dyDescent="0.3">
      <c r="A29">
        <v>30</v>
      </c>
      <c r="B29" s="8">
        <v>1024.4000000000001</v>
      </c>
      <c r="C29">
        <v>8.8000000000000007</v>
      </c>
      <c r="D29">
        <f t="shared" si="1"/>
        <v>934.25280000000009</v>
      </c>
      <c r="E29">
        <v>15</v>
      </c>
      <c r="G29">
        <f t="shared" si="0"/>
        <v>15</v>
      </c>
      <c r="H29">
        <f t="shared" si="2"/>
        <v>6.2283520000000009E-2</v>
      </c>
      <c r="I29">
        <f t="shared" si="3"/>
        <v>0.62283520000000014</v>
      </c>
    </row>
    <row r="30" spans="1:9" x14ac:dyDescent="0.3">
      <c r="A30">
        <v>31</v>
      </c>
      <c r="B30" s="8">
        <v>770.8</v>
      </c>
      <c r="C30">
        <v>9.6</v>
      </c>
      <c r="D30">
        <f t="shared" si="1"/>
        <v>696.80319999999995</v>
      </c>
      <c r="E30">
        <v>15</v>
      </c>
      <c r="G30">
        <f t="shared" si="0"/>
        <v>15</v>
      </c>
      <c r="H30">
        <f t="shared" si="2"/>
        <v>4.6453546666666665E-2</v>
      </c>
      <c r="I30">
        <f t="shared" si="3"/>
        <v>0.46453546666666667</v>
      </c>
    </row>
    <row r="31" spans="1:9" x14ac:dyDescent="0.3">
      <c r="A31">
        <v>32</v>
      </c>
      <c r="B31" s="8">
        <v>1815.9</v>
      </c>
      <c r="C31">
        <v>9.3000000000000007</v>
      </c>
      <c r="D31">
        <f t="shared" si="1"/>
        <v>1647.0213000000001</v>
      </c>
      <c r="E31">
        <v>15</v>
      </c>
      <c r="G31">
        <f t="shared" si="0"/>
        <v>15</v>
      </c>
      <c r="H31">
        <f t="shared" si="2"/>
        <v>0.10980142</v>
      </c>
      <c r="I31">
        <f t="shared" si="3"/>
        <v>1.0980142000000002</v>
      </c>
    </row>
    <row r="32" spans="1:9" x14ac:dyDescent="0.3">
      <c r="A32">
        <v>33</v>
      </c>
      <c r="B32" s="8">
        <v>1432.5</v>
      </c>
      <c r="C32">
        <v>9.3000000000000007</v>
      </c>
      <c r="D32">
        <f t="shared" si="1"/>
        <v>1299.2774999999999</v>
      </c>
      <c r="E32">
        <v>15</v>
      </c>
      <c r="G32">
        <f t="shared" si="0"/>
        <v>15</v>
      </c>
      <c r="H32">
        <f t="shared" si="2"/>
        <v>8.6618499999999987E-2</v>
      </c>
      <c r="I32">
        <f t="shared" si="3"/>
        <v>0.86618499999999987</v>
      </c>
    </row>
    <row r="33" spans="1:9" x14ac:dyDescent="0.3">
      <c r="A33">
        <v>34</v>
      </c>
      <c r="B33" s="8">
        <v>1618.5</v>
      </c>
      <c r="C33">
        <v>9.3000000000000007</v>
      </c>
      <c r="D33">
        <f t="shared" si="1"/>
        <v>1467.9794999999999</v>
      </c>
      <c r="E33">
        <v>15</v>
      </c>
      <c r="G33">
        <f t="shared" si="0"/>
        <v>15</v>
      </c>
      <c r="H33">
        <f t="shared" si="2"/>
        <v>9.7865300000000002E-2</v>
      </c>
      <c r="I33">
        <f t="shared" si="3"/>
        <v>0.978653</v>
      </c>
    </row>
    <row r="34" spans="1:9" x14ac:dyDescent="0.3">
      <c r="A34">
        <v>35</v>
      </c>
      <c r="B34" s="8">
        <v>1873.6</v>
      </c>
      <c r="C34">
        <v>9.6</v>
      </c>
      <c r="D34">
        <f t="shared" si="1"/>
        <v>1693.7343999999998</v>
      </c>
      <c r="E34">
        <v>15</v>
      </c>
      <c r="G34">
        <f t="shared" ref="G34:G65" si="4">E34-F34</f>
        <v>15</v>
      </c>
      <c r="H34">
        <f t="shared" si="2"/>
        <v>0.11291562666666666</v>
      </c>
      <c r="I34">
        <f t="shared" si="3"/>
        <v>1.1291562666666666</v>
      </c>
    </row>
    <row r="35" spans="1:9" x14ac:dyDescent="0.3">
      <c r="A35">
        <v>36</v>
      </c>
      <c r="B35" s="8">
        <v>1986.8</v>
      </c>
      <c r="C35">
        <v>9.4</v>
      </c>
      <c r="D35">
        <f t="shared" si="1"/>
        <v>1800.0408</v>
      </c>
      <c r="E35">
        <v>15</v>
      </c>
      <c r="G35">
        <f t="shared" si="4"/>
        <v>15</v>
      </c>
      <c r="H35">
        <f t="shared" si="2"/>
        <v>0.12000271999999999</v>
      </c>
      <c r="I35">
        <f t="shared" si="3"/>
        <v>1.2000272000000001</v>
      </c>
    </row>
    <row r="36" spans="1:9" x14ac:dyDescent="0.3">
      <c r="A36">
        <v>37</v>
      </c>
      <c r="B36" s="8">
        <v>1659.3</v>
      </c>
      <c r="C36">
        <v>8.9</v>
      </c>
      <c r="D36">
        <f t="shared" si="1"/>
        <v>1511.6223</v>
      </c>
      <c r="E36">
        <v>15</v>
      </c>
      <c r="G36">
        <f t="shared" si="4"/>
        <v>15</v>
      </c>
      <c r="H36">
        <f t="shared" si="2"/>
        <v>0.10077482</v>
      </c>
      <c r="I36">
        <f t="shared" si="3"/>
        <v>1.0077482</v>
      </c>
    </row>
    <row r="37" spans="1:9" x14ac:dyDescent="0.3">
      <c r="A37">
        <v>38</v>
      </c>
      <c r="B37" s="8">
        <v>1439.2</v>
      </c>
      <c r="C37">
        <v>9.5</v>
      </c>
      <c r="D37">
        <f t="shared" si="1"/>
        <v>1302.4760000000001</v>
      </c>
      <c r="E37">
        <v>15</v>
      </c>
      <c r="G37">
        <f t="shared" si="4"/>
        <v>15</v>
      </c>
      <c r="H37">
        <f t="shared" si="2"/>
        <v>8.6831733333333341E-2</v>
      </c>
      <c r="I37">
        <f t="shared" si="3"/>
        <v>0.86831733333333339</v>
      </c>
    </row>
    <row r="38" spans="1:9" x14ac:dyDescent="0.3">
      <c r="A38">
        <v>39</v>
      </c>
      <c r="B38" s="8">
        <v>1588.3</v>
      </c>
      <c r="C38">
        <v>9.5</v>
      </c>
      <c r="D38">
        <f t="shared" si="1"/>
        <v>1437.4114999999999</v>
      </c>
      <c r="E38">
        <v>15</v>
      </c>
      <c r="G38">
        <f t="shared" si="4"/>
        <v>15</v>
      </c>
      <c r="H38">
        <f t="shared" si="2"/>
        <v>9.5827433333333323E-2</v>
      </c>
      <c r="I38">
        <f t="shared" si="3"/>
        <v>0.95827433333333323</v>
      </c>
    </row>
    <row r="39" spans="1:9" x14ac:dyDescent="0.3">
      <c r="A39">
        <v>40</v>
      </c>
      <c r="B39" s="8">
        <v>1526.7</v>
      </c>
      <c r="C39">
        <v>9</v>
      </c>
      <c r="D39">
        <f t="shared" si="1"/>
        <v>1389.297</v>
      </c>
      <c r="E39">
        <v>15</v>
      </c>
      <c r="G39">
        <f t="shared" si="4"/>
        <v>15</v>
      </c>
      <c r="H39">
        <f t="shared" si="2"/>
        <v>9.2619800000000002E-2</v>
      </c>
      <c r="I39">
        <f t="shared" si="3"/>
        <v>0.92619799999999997</v>
      </c>
    </row>
    <row r="40" spans="1:9" x14ac:dyDescent="0.3">
      <c r="A40">
        <v>41</v>
      </c>
      <c r="B40" s="8">
        <v>871.2</v>
      </c>
      <c r="C40">
        <v>8.4</v>
      </c>
      <c r="D40">
        <f t="shared" si="1"/>
        <v>798.01920000000007</v>
      </c>
      <c r="E40">
        <v>15</v>
      </c>
      <c r="G40">
        <f t="shared" si="4"/>
        <v>15</v>
      </c>
      <c r="H40">
        <f t="shared" si="2"/>
        <v>5.3201280000000004E-2</v>
      </c>
      <c r="I40">
        <f t="shared" si="3"/>
        <v>0.53201280000000006</v>
      </c>
    </row>
    <row r="41" spans="1:9" x14ac:dyDescent="0.3">
      <c r="A41">
        <v>42</v>
      </c>
      <c r="B41" s="8">
        <v>1469.9</v>
      </c>
      <c r="C41">
        <v>9.3000000000000007</v>
      </c>
      <c r="D41">
        <f t="shared" si="1"/>
        <v>1333.1993</v>
      </c>
      <c r="E41">
        <v>15</v>
      </c>
      <c r="G41">
        <f t="shared" si="4"/>
        <v>15</v>
      </c>
      <c r="H41">
        <f t="shared" si="2"/>
        <v>8.8879953333333331E-2</v>
      </c>
      <c r="I41">
        <f t="shared" si="3"/>
        <v>0.88879953333333328</v>
      </c>
    </row>
    <row r="42" spans="1:9" x14ac:dyDescent="0.3">
      <c r="A42">
        <v>43</v>
      </c>
      <c r="B42" s="8">
        <v>1586.1</v>
      </c>
      <c r="C42">
        <v>9.3000000000000007</v>
      </c>
      <c r="D42">
        <f t="shared" si="1"/>
        <v>1438.5926999999999</v>
      </c>
      <c r="E42">
        <v>15</v>
      </c>
      <c r="G42">
        <f t="shared" si="4"/>
        <v>15</v>
      </c>
      <c r="H42">
        <f t="shared" si="2"/>
        <v>9.5906179999999994E-2</v>
      </c>
      <c r="I42">
        <f t="shared" si="3"/>
        <v>0.95906179999999996</v>
      </c>
    </row>
    <row r="43" spans="1:9" x14ac:dyDescent="0.3">
      <c r="A43">
        <v>45</v>
      </c>
      <c r="B43" s="2">
        <v>1200</v>
      </c>
      <c r="C43" s="2">
        <v>9.1999999999999993</v>
      </c>
      <c r="D43">
        <f t="shared" si="1"/>
        <v>1089.5999999999999</v>
      </c>
      <c r="E43">
        <v>15</v>
      </c>
      <c r="G43">
        <f t="shared" si="4"/>
        <v>15</v>
      </c>
      <c r="H43">
        <f t="shared" si="2"/>
        <v>7.2639999999999996E-2</v>
      </c>
      <c r="I43">
        <f t="shared" si="3"/>
        <v>0.72639999999999993</v>
      </c>
    </row>
    <row r="44" spans="1:9" x14ac:dyDescent="0.3">
      <c r="A44">
        <v>46</v>
      </c>
      <c r="B44" s="8">
        <v>1096.7</v>
      </c>
      <c r="C44">
        <v>7.9</v>
      </c>
      <c r="D44">
        <f t="shared" si="1"/>
        <v>1010.0607</v>
      </c>
      <c r="E44">
        <v>15</v>
      </c>
      <c r="G44">
        <f t="shared" si="4"/>
        <v>15</v>
      </c>
      <c r="H44">
        <f t="shared" si="2"/>
        <v>6.7337379999999988E-2</v>
      </c>
      <c r="I44">
        <f t="shared" si="3"/>
        <v>0.6733737999999998</v>
      </c>
    </row>
    <row r="45" spans="1:9" x14ac:dyDescent="0.3">
      <c r="A45">
        <v>47</v>
      </c>
      <c r="B45" s="8">
        <v>788</v>
      </c>
      <c r="C45">
        <v>9.1</v>
      </c>
      <c r="D45">
        <f t="shared" si="1"/>
        <v>716.29200000000003</v>
      </c>
      <c r="E45">
        <v>15</v>
      </c>
      <c r="G45">
        <f t="shared" si="4"/>
        <v>15</v>
      </c>
      <c r="H45">
        <f t="shared" si="2"/>
        <v>4.7752800000000005E-2</v>
      </c>
      <c r="I45">
        <f t="shared" si="3"/>
        <v>0.47752800000000006</v>
      </c>
    </row>
    <row r="46" spans="1:9" x14ac:dyDescent="0.3">
      <c r="A46">
        <v>48</v>
      </c>
      <c r="B46" s="8">
        <v>346.2</v>
      </c>
      <c r="C46">
        <v>9.1999999999999993</v>
      </c>
      <c r="D46">
        <f t="shared" si="1"/>
        <v>314.34960000000001</v>
      </c>
      <c r="E46">
        <v>15</v>
      </c>
      <c r="G46">
        <f t="shared" si="4"/>
        <v>15</v>
      </c>
      <c r="H46">
        <f t="shared" si="2"/>
        <v>2.0956640000000002E-2</v>
      </c>
      <c r="I46">
        <f t="shared" si="3"/>
        <v>0.20956640000000001</v>
      </c>
    </row>
    <row r="47" spans="1:9" x14ac:dyDescent="0.3">
      <c r="A47">
        <v>50</v>
      </c>
      <c r="B47" s="8">
        <v>1355.4</v>
      </c>
      <c r="C47">
        <v>9.1999999999999993</v>
      </c>
      <c r="D47">
        <f t="shared" si="1"/>
        <v>1230.7032000000002</v>
      </c>
      <c r="E47">
        <v>15</v>
      </c>
      <c r="G47">
        <f t="shared" si="4"/>
        <v>15</v>
      </c>
      <c r="H47">
        <f t="shared" si="2"/>
        <v>8.2046880000000016E-2</v>
      </c>
      <c r="I47">
        <f t="shared" si="3"/>
        <v>0.82046880000000022</v>
      </c>
    </row>
    <row r="48" spans="1:9" x14ac:dyDescent="0.3">
      <c r="A48">
        <v>51</v>
      </c>
      <c r="B48" s="8">
        <v>1375.9</v>
      </c>
      <c r="C48">
        <v>9.3000000000000007</v>
      </c>
      <c r="D48">
        <f t="shared" si="1"/>
        <v>1247.9413</v>
      </c>
      <c r="E48">
        <v>15</v>
      </c>
      <c r="G48">
        <f t="shared" si="4"/>
        <v>15</v>
      </c>
      <c r="H48">
        <f t="shared" si="2"/>
        <v>8.3196086666666655E-2</v>
      </c>
      <c r="I48">
        <f t="shared" si="3"/>
        <v>0.83196086666666658</v>
      </c>
    </row>
    <row r="49" spans="1:9" x14ac:dyDescent="0.3">
      <c r="A49">
        <v>52</v>
      </c>
      <c r="B49" s="8">
        <v>1380.2</v>
      </c>
      <c r="C49">
        <v>9.1999999999999993</v>
      </c>
      <c r="D49">
        <f t="shared" si="1"/>
        <v>1253.2216000000001</v>
      </c>
      <c r="E49">
        <v>15</v>
      </c>
      <c r="G49">
        <f t="shared" si="4"/>
        <v>15</v>
      </c>
      <c r="H49">
        <f t="shared" si="2"/>
        <v>8.3548106666666663E-2</v>
      </c>
      <c r="I49">
        <f t="shared" si="3"/>
        <v>0.83548106666666666</v>
      </c>
    </row>
    <row r="50" spans="1:9" x14ac:dyDescent="0.3">
      <c r="A50">
        <v>53</v>
      </c>
      <c r="B50" s="8">
        <v>1043.9000000000001</v>
      </c>
      <c r="C50">
        <v>9.6999999999999993</v>
      </c>
      <c r="D50">
        <f t="shared" si="1"/>
        <v>942.64170000000013</v>
      </c>
      <c r="E50">
        <v>15</v>
      </c>
      <c r="G50">
        <f t="shared" si="4"/>
        <v>15</v>
      </c>
      <c r="H50">
        <f t="shared" si="2"/>
        <v>6.2842780000000015E-2</v>
      </c>
      <c r="I50">
        <f t="shared" si="3"/>
        <v>0.6284278000000002</v>
      </c>
    </row>
    <row r="51" spans="1:9" x14ac:dyDescent="0.3">
      <c r="A51">
        <v>54</v>
      </c>
      <c r="B51" s="8">
        <v>741.7</v>
      </c>
      <c r="C51">
        <v>9.1</v>
      </c>
      <c r="D51">
        <f t="shared" si="1"/>
        <v>674.20530000000008</v>
      </c>
      <c r="E51">
        <v>15</v>
      </c>
      <c r="G51">
        <f t="shared" si="4"/>
        <v>15</v>
      </c>
      <c r="H51">
        <f t="shared" si="2"/>
        <v>4.4947020000000011E-2</v>
      </c>
      <c r="I51">
        <f t="shared" si="3"/>
        <v>0.4494702000000001</v>
      </c>
    </row>
    <row r="52" spans="1:9" x14ac:dyDescent="0.3">
      <c r="A52">
        <v>55</v>
      </c>
      <c r="B52" s="8">
        <v>603.79999999999995</v>
      </c>
      <c r="C52">
        <v>9.5</v>
      </c>
      <c r="D52">
        <f t="shared" si="1"/>
        <v>546.43899999999996</v>
      </c>
      <c r="E52">
        <v>15</v>
      </c>
      <c r="G52">
        <f t="shared" si="4"/>
        <v>15</v>
      </c>
      <c r="H52">
        <f t="shared" si="2"/>
        <v>3.6429266666666668E-2</v>
      </c>
      <c r="I52">
        <f t="shared" si="3"/>
        <v>0.36429266666666665</v>
      </c>
    </row>
    <row r="53" spans="1:9" x14ac:dyDescent="0.3">
      <c r="A53">
        <v>56</v>
      </c>
      <c r="B53" s="8">
        <v>1192.0999999999999</v>
      </c>
      <c r="C53">
        <v>9.1999999999999993</v>
      </c>
      <c r="D53">
        <f t="shared" si="1"/>
        <v>1082.4268</v>
      </c>
      <c r="E53">
        <v>15</v>
      </c>
      <c r="G53">
        <f t="shared" si="4"/>
        <v>15</v>
      </c>
      <c r="H53">
        <f t="shared" si="2"/>
        <v>7.2161786666666658E-2</v>
      </c>
      <c r="I53">
        <f t="shared" si="3"/>
        <v>0.72161786666666661</v>
      </c>
    </row>
    <row r="54" spans="1:9" x14ac:dyDescent="0.3">
      <c r="A54">
        <v>57</v>
      </c>
      <c r="B54" s="8">
        <v>1339.1</v>
      </c>
      <c r="C54">
        <v>9.1</v>
      </c>
      <c r="D54">
        <f t="shared" si="1"/>
        <v>1217.2419</v>
      </c>
      <c r="E54">
        <v>15</v>
      </c>
      <c r="G54">
        <f t="shared" si="4"/>
        <v>15</v>
      </c>
      <c r="H54">
        <f t="shared" si="2"/>
        <v>8.1149459999999993E-2</v>
      </c>
      <c r="I54">
        <f t="shared" si="3"/>
        <v>0.81149459999999984</v>
      </c>
    </row>
    <row r="55" spans="1:9" x14ac:dyDescent="0.3">
      <c r="A55">
        <v>58</v>
      </c>
      <c r="B55" s="8">
        <v>147.5</v>
      </c>
      <c r="C55" t="s">
        <v>60</v>
      </c>
      <c r="D55" t="e">
        <f t="shared" si="1"/>
        <v>#VALUE!</v>
      </c>
      <c r="E55">
        <v>15</v>
      </c>
      <c r="G55">
        <f t="shared" si="4"/>
        <v>15</v>
      </c>
    </row>
    <row r="56" spans="1:9" x14ac:dyDescent="0.3">
      <c r="A56">
        <v>59</v>
      </c>
      <c r="B56" s="8">
        <v>72.8</v>
      </c>
      <c r="C56" t="s">
        <v>60</v>
      </c>
      <c r="D56" t="e">
        <f t="shared" si="1"/>
        <v>#VALUE!</v>
      </c>
      <c r="E56">
        <v>15</v>
      </c>
      <c r="G56">
        <f t="shared" si="4"/>
        <v>15</v>
      </c>
    </row>
    <row r="57" spans="1:9" x14ac:dyDescent="0.3">
      <c r="A57">
        <v>60</v>
      </c>
      <c r="B57" s="8">
        <v>27.6</v>
      </c>
      <c r="C57" t="s">
        <v>60</v>
      </c>
      <c r="D57" t="e">
        <f t="shared" si="1"/>
        <v>#VALUE!</v>
      </c>
      <c r="E57">
        <v>15</v>
      </c>
      <c r="G57">
        <f t="shared" si="4"/>
        <v>15</v>
      </c>
    </row>
    <row r="58" spans="1:9" x14ac:dyDescent="0.3">
      <c r="B58" s="8"/>
    </row>
    <row r="59" spans="1:9" x14ac:dyDescent="0.3">
      <c r="B59" s="8"/>
      <c r="G59">
        <f>SUM(G2:G57)</f>
        <v>838.92</v>
      </c>
      <c r="H59" t="s">
        <v>79</v>
      </c>
      <c r="I59">
        <f>AVERAGE(I2:I57)</f>
        <v>0.70381399044399395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Yield 2021</vt:lpstr>
      <vt:lpstr>Pivot</vt:lpstr>
      <vt:lpstr>Yield_calculation</vt:lpstr>
    </vt:vector>
  </TitlesOfParts>
  <Company>University of Helsinki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Pakarinen, Aku P S</dc:creator>
  <cp:lastModifiedBy>Stephanie Gerin</cp:lastModifiedBy>
  <dcterms:created xsi:type="dcterms:W3CDTF">2022-03-31T09:29:17Z</dcterms:created>
  <dcterms:modified xsi:type="dcterms:W3CDTF">2023-02-16T09:35:45Z</dcterms:modified>
</cp:coreProperties>
</file>